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L:\Benefit Information\Open Enrollment\FY19\"/>
    </mc:Choice>
  </mc:AlternateContent>
  <bookViews>
    <workbookView xWindow="0" yWindow="0" windowWidth="19200" windowHeight="11595"/>
  </bookViews>
  <sheets>
    <sheet name="Cost Calculator" sheetId="1" r:id="rId1"/>
  </sheets>
  <definedNames>
    <definedName name="_xlnm.Print_Area" localSheetId="0">'Cost Calculator'!$B$4:$N$45</definedName>
  </definedNames>
  <calcPr calcId="171027"/>
</workbook>
</file>

<file path=xl/calcChain.xml><?xml version="1.0" encoding="utf-8"?>
<calcChain xmlns="http://schemas.openxmlformats.org/spreadsheetml/2006/main">
  <c r="N9" i="1" l="1"/>
  <c r="L42" i="1" l="1"/>
  <c r="N42" i="1" s="1"/>
  <c r="H42" i="1"/>
  <c r="J42" i="1" s="1"/>
  <c r="E42" i="1"/>
  <c r="G42" i="1" s="1"/>
  <c r="C21" i="1"/>
  <c r="C37" i="1"/>
  <c r="G31" i="1"/>
  <c r="N18" i="1"/>
  <c r="G35" i="1"/>
  <c r="G33" i="1"/>
  <c r="G29" i="1"/>
  <c r="G27" i="1"/>
  <c r="G25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N35" i="1"/>
  <c r="J35" i="1"/>
  <c r="N33" i="1"/>
  <c r="J33" i="1"/>
  <c r="N31" i="1"/>
  <c r="J31" i="1"/>
  <c r="N29" i="1"/>
  <c r="J29" i="1"/>
  <c r="N27" i="1"/>
  <c r="J27" i="1"/>
  <c r="N25" i="1"/>
  <c r="N37" i="1" s="1"/>
  <c r="J25" i="1"/>
  <c r="N19" i="1"/>
  <c r="J19" i="1"/>
  <c r="J18" i="1"/>
  <c r="N17" i="1"/>
  <c r="J17" i="1"/>
  <c r="N16" i="1"/>
  <c r="J16" i="1"/>
  <c r="N15" i="1"/>
  <c r="J15" i="1"/>
  <c r="N14" i="1"/>
  <c r="J14" i="1"/>
  <c r="N13" i="1"/>
  <c r="J13" i="1"/>
  <c r="N12" i="1"/>
  <c r="J12" i="1"/>
  <c r="N11" i="1"/>
  <c r="J11" i="1"/>
  <c r="N10" i="1"/>
  <c r="J10" i="1"/>
  <c r="J9" i="1"/>
  <c r="N8" i="1"/>
  <c r="J8" i="1"/>
  <c r="N7" i="1"/>
  <c r="J7" i="1"/>
  <c r="J37" i="1" l="1"/>
  <c r="N21" i="1"/>
  <c r="N39" i="1" s="1"/>
  <c r="N44" i="1" s="1"/>
  <c r="J21" i="1"/>
  <c r="J39" i="1" s="1"/>
  <c r="J44" i="1" s="1"/>
  <c r="G37" i="1"/>
  <c r="G21" i="1"/>
  <c r="G39" i="1" s="1"/>
  <c r="G44" i="1" s="1"/>
</calcChain>
</file>

<file path=xl/sharedStrings.xml><?xml version="1.0" encoding="utf-8"?>
<sst xmlns="http://schemas.openxmlformats.org/spreadsheetml/2006/main" count="100" uniqueCount="63">
  <si>
    <t>Mental Health Visits</t>
  </si>
  <si>
    <t>Chiropractic Visits</t>
  </si>
  <si>
    <t>COPAY PLAN</t>
  </si>
  <si>
    <t>Total:</t>
  </si>
  <si>
    <t>Copay</t>
  </si>
  <si>
    <t>Generic Drugs - Retail</t>
  </si>
  <si>
    <t>Preferred Brand Drugs - Retail</t>
  </si>
  <si>
    <t>Non-Preferred Brand Drugs - Retail</t>
  </si>
  <si>
    <t>Estimated Pharmacy Out-of-Pocket</t>
  </si>
  <si>
    <t>CIGNA</t>
  </si>
  <si>
    <t>KAISER</t>
  </si>
  <si>
    <t>Copay
Amount</t>
  </si>
  <si>
    <t>Premiums Plus Estimated Out-of-Pocket Expenses</t>
  </si>
  <si>
    <t>Total Visits/Procedures</t>
  </si>
  <si>
    <t>Est Allowable Charge</t>
  </si>
  <si>
    <t>Kaiser</t>
  </si>
  <si>
    <t>Family</t>
  </si>
  <si>
    <t>OAP IN
Copay</t>
  </si>
  <si>
    <t>OAP IN
Coinsurance</t>
  </si>
  <si>
    <t>Employee</t>
  </si>
  <si>
    <t>OAP IN - COINSURANCE PLAN</t>
  </si>
  <si>
    <t>OAP IN - COPAY PLAN</t>
  </si>
  <si>
    <t>EE Biweekly Premium Share</t>
  </si>
  <si>
    <t># of Rx fills</t>
  </si>
  <si>
    <t>30 day supply</t>
  </si>
  <si>
    <t>90 day supply</t>
  </si>
  <si>
    <t>hrbenefits</t>
  </si>
  <si>
    <t>PCP Visits:</t>
  </si>
  <si>
    <t>Specialist Visits:</t>
  </si>
  <si>
    <t>Emergency Room Visits:</t>
  </si>
  <si>
    <t>Urgent Care Visits:</t>
  </si>
  <si>
    <t>Physical Therapy Visits:</t>
  </si>
  <si>
    <t>Outpatient Facility Procedures:</t>
  </si>
  <si>
    <t>Inpatient Facility Procedures:</t>
  </si>
  <si>
    <t>Preventive Care Visits:</t>
  </si>
  <si>
    <t>Lab Work (not billed as office visit):</t>
  </si>
  <si>
    <t>X-Ray (not billed as office visit):</t>
  </si>
  <si>
    <t>MRI/PET/CAT Scan:</t>
  </si>
  <si>
    <t>Fill in a number for you / your
 family's total estimated number of:</t>
  </si>
  <si>
    <t>Prescripton Drugs</t>
  </si>
  <si>
    <t>Your Annual Premiums:</t>
  </si>
  <si>
    <t>Generic Drugs - Mail Order Delivery</t>
  </si>
  <si>
    <t>Preferred Brand - Mail Order Delivery</t>
  </si>
  <si>
    <t xml:space="preserve">Please Select Your Level of Coverage: </t>
  </si>
  <si>
    <t>Employee+ Child</t>
  </si>
  <si>
    <t>Annual</t>
  </si>
  <si>
    <t>Biweekly</t>
  </si>
  <si>
    <t>use the drop down box</t>
  </si>
  <si>
    <t>Non-Preferred Brand - Mail Order Delivery</t>
  </si>
  <si>
    <t>Employee+1 Adult</t>
  </si>
  <si>
    <t>Total Prescriptions Fills</t>
  </si>
  <si>
    <t>Estimated # 
of visits/ procedures</t>
  </si>
  <si>
    <t>Copay times #
 of Visits</t>
  </si>
  <si>
    <t>10% of Allowable Charge times
# of Visits</t>
  </si>
  <si>
    <t>Kaiser COPAY PLAN</t>
  </si>
  <si>
    <t>Cigna OAP IN - COINSURANCE PLAN</t>
  </si>
  <si>
    <t xml:space="preserve">Cigna OAP IN - COPAY Plan </t>
  </si>
  <si>
    <t>FY 2019</t>
  </si>
  <si>
    <r>
      <t xml:space="preserve">Calculate &amp; Compare Your FY2019 Costs Across Our </t>
    </r>
    <r>
      <rPr>
        <b/>
        <u/>
        <sz val="14"/>
        <color theme="1"/>
        <rFont val="Calibri"/>
        <family val="2"/>
        <scheme val="minor"/>
      </rPr>
      <t>In-Network</t>
    </r>
    <r>
      <rPr>
        <b/>
        <sz val="14"/>
        <color theme="1"/>
        <rFont val="Calibri"/>
        <scheme val="minor"/>
      </rPr>
      <t xml:space="preserve"> Plans</t>
    </r>
  </si>
  <si>
    <t>Estimated Out-of-Pocket Costs</t>
  </si>
  <si>
    <t>Total Employee Out-of-Pocket Expenses</t>
  </si>
  <si>
    <t>Kaiser OOPM: $3,500 indv / $9,400 fam;   Cigna Copay OOPM $6,600 indv / $13,200 fam;    Cigna Coinsurance OOPM: $2,500 indv / $5,000 fam</t>
  </si>
  <si>
    <t>Employee Out-of-Pocket Maximums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</si>
</sst>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  <numFmt numFmtId="165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scheme val="minor"/>
    </font>
    <font>
      <b/>
      <sz val="10"/>
      <color theme="1"/>
      <name val="Calibri"/>
      <family val="2"/>
      <scheme val="minor"/>
    </font>
    <font>
      <b/>
      <sz val="11"/>
      <color theme="9" tint="-0.249977111117893"/>
      <name val="Calibri"/>
      <scheme val="minor"/>
    </font>
    <font>
      <u/>
      <sz val="10"/>
      <color theme="1"/>
      <name val="Calibri"/>
      <family val="2"/>
      <scheme val="minor"/>
    </font>
    <font>
      <b/>
      <sz val="10"/>
      <color theme="1"/>
      <name val="Calibri"/>
      <scheme val="minor"/>
    </font>
    <font>
      <u/>
      <sz val="9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0"/>
      <color theme="1"/>
      <name val="Calibri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scheme val="minor"/>
    </font>
    <font>
      <b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 tint="-0.249977111117893"/>
      <name val="Calibri"/>
      <scheme val="minor"/>
    </font>
    <font>
      <sz val="10"/>
      <color theme="4" tint="-0.249977111117893"/>
      <name val="Calibri"/>
      <family val="2"/>
      <scheme val="minor"/>
    </font>
    <font>
      <b/>
      <sz val="14"/>
      <color theme="1"/>
      <name val="Calibri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B8CCE4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2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Border="1" applyProtection="1">
      <protection locked="0"/>
    </xf>
    <xf numFmtId="0" fontId="4" fillId="0" borderId="0" xfId="0" applyFont="1" applyProtection="1">
      <protection locked="0"/>
    </xf>
    <xf numFmtId="49" fontId="5" fillId="0" borderId="0" xfId="0" applyNumberFormat="1" applyFont="1" applyAlignment="1" applyProtection="1">
      <alignment vertical="center"/>
      <protection locked="0"/>
    </xf>
    <xf numFmtId="49" fontId="5" fillId="0" borderId="0" xfId="0" applyNumberFormat="1" applyFont="1" applyAlignment="1" applyProtection="1">
      <alignment horizontal="center" vertical="top"/>
      <protection locked="0"/>
    </xf>
    <xf numFmtId="0" fontId="6" fillId="0" borderId="0" xfId="0" applyFont="1" applyAlignment="1" applyProtection="1">
      <alignment horizontal="center"/>
      <protection locked="0"/>
    </xf>
    <xf numFmtId="164" fontId="0" fillId="0" borderId="0" xfId="0" applyNumberForma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Protection="1"/>
    <xf numFmtId="0" fontId="7" fillId="2" borderId="2" xfId="0" applyFont="1" applyFill="1" applyBorder="1" applyAlignment="1" applyProtection="1">
      <alignment horizontal="center" wrapText="1"/>
    </xf>
    <xf numFmtId="0" fontId="6" fillId="2" borderId="3" xfId="0" applyFont="1" applyFill="1" applyBorder="1" applyProtection="1"/>
    <xf numFmtId="0" fontId="7" fillId="2" borderId="4" xfId="0" applyFont="1" applyFill="1" applyBorder="1" applyAlignment="1" applyProtection="1">
      <alignment horizontal="center" wrapText="1"/>
    </xf>
    <xf numFmtId="0" fontId="7" fillId="3" borderId="5" xfId="0" applyFont="1" applyFill="1" applyBorder="1" applyAlignment="1" applyProtection="1">
      <alignment horizontal="center" wrapText="1"/>
    </xf>
    <xf numFmtId="0" fontId="6" fillId="3" borderId="0" xfId="0" applyFont="1" applyFill="1" applyBorder="1" applyProtection="1"/>
    <xf numFmtId="0" fontId="7" fillId="3" borderId="6" xfId="0" applyFont="1" applyFill="1" applyBorder="1" applyAlignment="1" applyProtection="1">
      <alignment horizontal="center" wrapText="1"/>
    </xf>
    <xf numFmtId="6" fontId="3" fillId="2" borderId="5" xfId="0" applyNumberFormat="1" applyFont="1" applyFill="1" applyBorder="1" applyProtection="1"/>
    <xf numFmtId="49" fontId="3" fillId="2" borderId="0" xfId="0" applyNumberFormat="1" applyFont="1" applyFill="1" applyBorder="1" applyAlignment="1" applyProtection="1">
      <alignment horizontal="right"/>
    </xf>
    <xf numFmtId="6" fontId="3" fillId="2" borderId="7" xfId="0" applyNumberFormat="1" applyFont="1" applyFill="1" applyBorder="1" applyAlignment="1" applyProtection="1">
      <alignment horizontal="center"/>
    </xf>
    <xf numFmtId="6" fontId="3" fillId="3" borderId="5" xfId="0" applyNumberFormat="1" applyFont="1" applyFill="1" applyBorder="1" applyProtection="1"/>
    <xf numFmtId="49" fontId="3" fillId="3" borderId="0" xfId="0" applyNumberFormat="1" applyFont="1" applyFill="1" applyBorder="1" applyAlignment="1" applyProtection="1">
      <alignment horizontal="right"/>
    </xf>
    <xf numFmtId="164" fontId="3" fillId="3" borderId="7" xfId="0" applyNumberFormat="1" applyFont="1" applyFill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right"/>
    </xf>
    <xf numFmtId="0" fontId="3" fillId="2" borderId="5" xfId="0" applyFont="1" applyFill="1" applyBorder="1" applyProtection="1"/>
    <xf numFmtId="164" fontId="3" fillId="2" borderId="8" xfId="0" applyNumberFormat="1" applyFont="1" applyFill="1" applyBorder="1" applyAlignment="1" applyProtection="1">
      <alignment horizontal="center"/>
    </xf>
    <xf numFmtId="0" fontId="3" fillId="3" borderId="5" xfId="0" applyFont="1" applyFill="1" applyBorder="1" applyProtection="1"/>
    <xf numFmtId="164" fontId="3" fillId="3" borderId="8" xfId="0" applyNumberFormat="1" applyFont="1" applyFill="1" applyBorder="1" applyAlignment="1" applyProtection="1">
      <alignment horizontal="center"/>
    </xf>
    <xf numFmtId="0" fontId="3" fillId="2" borderId="0" xfId="0" applyFont="1" applyFill="1" applyBorder="1" applyProtection="1"/>
    <xf numFmtId="0" fontId="3" fillId="2" borderId="6" xfId="0" applyFont="1" applyFill="1" applyBorder="1" applyAlignment="1" applyProtection="1">
      <alignment horizontal="center"/>
    </xf>
    <xf numFmtId="164" fontId="3" fillId="3" borderId="6" xfId="0" applyNumberFormat="1" applyFont="1" applyFill="1" applyBorder="1" applyAlignment="1" applyProtection="1">
      <alignment horizontal="center"/>
    </xf>
    <xf numFmtId="49" fontId="5" fillId="2" borderId="9" xfId="0" applyNumberFormat="1" applyFont="1" applyFill="1" applyBorder="1" applyAlignment="1" applyProtection="1">
      <alignment horizontal="center" vertical="top"/>
    </xf>
    <xf numFmtId="49" fontId="5" fillId="2" borderId="10" xfId="0" applyNumberFormat="1" applyFont="1" applyFill="1" applyBorder="1" applyAlignment="1" applyProtection="1">
      <alignment horizontal="center" vertical="top"/>
    </xf>
    <xf numFmtId="49" fontId="5" fillId="2" borderId="11" xfId="0" applyNumberFormat="1" applyFont="1" applyFill="1" applyBorder="1" applyAlignment="1" applyProtection="1">
      <alignment horizontal="center" vertical="top"/>
    </xf>
    <xf numFmtId="49" fontId="4" fillId="3" borderId="9" xfId="0" applyNumberFormat="1" applyFont="1" applyFill="1" applyBorder="1" applyAlignment="1" applyProtection="1">
      <alignment horizontal="center" vertical="top" wrapText="1"/>
    </xf>
    <xf numFmtId="49" fontId="4" fillId="3" borderId="10" xfId="0" applyNumberFormat="1" applyFont="1" applyFill="1" applyBorder="1" applyAlignment="1" applyProtection="1">
      <alignment horizontal="center" vertical="top" wrapText="1"/>
    </xf>
    <xf numFmtId="164" fontId="4" fillId="3" borderId="11" xfId="0" applyNumberFormat="1" applyFont="1" applyFill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vertical="top"/>
    </xf>
    <xf numFmtId="0" fontId="6" fillId="2" borderId="2" xfId="0" applyFont="1" applyFill="1" applyBorder="1" applyAlignment="1" applyProtection="1">
      <alignment horizontal="center"/>
    </xf>
    <xf numFmtId="0" fontId="3" fillId="2" borderId="3" xfId="0" applyFont="1" applyFill="1" applyBorder="1" applyProtection="1"/>
    <xf numFmtId="0" fontId="3" fillId="2" borderId="4" xfId="0" applyFont="1" applyFill="1" applyBorder="1" applyAlignment="1" applyProtection="1">
      <alignment horizontal="center"/>
    </xf>
    <xf numFmtId="6" fontId="6" fillId="2" borderId="5" xfId="0" applyNumberFormat="1" applyFont="1" applyFill="1" applyBorder="1" applyAlignment="1" applyProtection="1">
      <alignment horizontal="right"/>
    </xf>
    <xf numFmtId="164" fontId="3" fillId="2" borderId="7" xfId="0" applyNumberFormat="1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right"/>
    </xf>
    <xf numFmtId="0" fontId="3" fillId="3" borderId="0" xfId="0" applyFont="1" applyFill="1" applyBorder="1" applyProtection="1"/>
    <xf numFmtId="0" fontId="3" fillId="3" borderId="6" xfId="0" applyFont="1" applyFill="1" applyBorder="1" applyAlignment="1" applyProtection="1">
      <alignment horizontal="center"/>
    </xf>
    <xf numFmtId="0" fontId="3" fillId="0" borderId="0" xfId="0" applyFont="1" applyProtection="1"/>
    <xf numFmtId="49" fontId="4" fillId="2" borderId="9" xfId="0" applyNumberFormat="1" applyFont="1" applyFill="1" applyBorder="1" applyAlignment="1" applyProtection="1">
      <alignment horizontal="center" wrapText="1"/>
    </xf>
    <xf numFmtId="49" fontId="4" fillId="2" borderId="10" xfId="0" applyNumberFormat="1" applyFont="1" applyFill="1" applyBorder="1" applyAlignment="1" applyProtection="1">
      <alignment horizontal="center" wrapText="1"/>
    </xf>
    <xf numFmtId="164" fontId="4" fillId="2" borderId="11" xfId="0" applyNumberFormat="1" applyFont="1" applyFill="1" applyBorder="1" applyAlignment="1" applyProtection="1">
      <alignment horizontal="center"/>
    </xf>
    <xf numFmtId="49" fontId="4" fillId="3" borderId="9" xfId="0" applyNumberFormat="1" applyFont="1" applyFill="1" applyBorder="1" applyAlignment="1" applyProtection="1">
      <alignment horizontal="center" wrapText="1"/>
    </xf>
    <xf numFmtId="49" fontId="4" fillId="3" borderId="10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Border="1" applyAlignment="1" applyProtection="1">
      <alignment horizontal="right" vertical="top"/>
    </xf>
    <xf numFmtId="49" fontId="5" fillId="0" borderId="0" xfId="0" applyNumberFormat="1" applyFont="1" applyBorder="1" applyAlignment="1" applyProtection="1">
      <alignment horizontal="center" vertical="top"/>
    </xf>
    <xf numFmtId="49" fontId="4" fillId="0" borderId="0" xfId="0" applyNumberFormat="1" applyFont="1" applyBorder="1" applyAlignment="1" applyProtection="1">
      <alignment horizontal="center" wrapText="1"/>
    </xf>
    <xf numFmtId="164" fontId="4" fillId="0" borderId="0" xfId="0" applyNumberFormat="1" applyFont="1" applyBorder="1" applyAlignment="1" applyProtection="1">
      <alignment horizontal="center"/>
    </xf>
    <xf numFmtId="0" fontId="0" fillId="0" borderId="0" xfId="0" applyProtection="1"/>
    <xf numFmtId="164" fontId="2" fillId="0" borderId="0" xfId="0" applyNumberFormat="1" applyFont="1" applyAlignment="1" applyProtection="1">
      <alignment horizontal="center"/>
    </xf>
    <xf numFmtId="0" fontId="2" fillId="0" borderId="0" xfId="0" applyFont="1" applyProtection="1"/>
    <xf numFmtId="164" fontId="8" fillId="0" borderId="0" xfId="0" applyNumberFormat="1" applyFont="1" applyBorder="1" applyAlignment="1" applyProtection="1">
      <alignment horizontal="center"/>
    </xf>
    <xf numFmtId="49" fontId="5" fillId="0" borderId="0" xfId="0" applyNumberFormat="1" applyFont="1" applyAlignment="1" applyProtection="1">
      <alignment horizontal="center" vertical="top"/>
    </xf>
    <xf numFmtId="164" fontId="4" fillId="2" borderId="4" xfId="0" applyNumberFormat="1" applyFont="1" applyFill="1" applyBorder="1" applyAlignment="1" applyProtection="1">
      <alignment horizontal="center"/>
    </xf>
    <xf numFmtId="164" fontId="4" fillId="3" borderId="4" xfId="0" applyNumberFormat="1" applyFont="1" applyFill="1" applyBorder="1" applyAlignment="1" applyProtection="1">
      <alignment horizontal="center"/>
    </xf>
    <xf numFmtId="49" fontId="5" fillId="2" borderId="11" xfId="0" applyNumberFormat="1" applyFont="1" applyFill="1" applyBorder="1" applyAlignment="1" applyProtection="1">
      <alignment horizontal="right"/>
    </xf>
    <xf numFmtId="49" fontId="5" fillId="3" borderId="11" xfId="0" applyNumberFormat="1" applyFont="1" applyFill="1" applyBorder="1" applyAlignment="1" applyProtection="1">
      <alignment horizontal="right"/>
    </xf>
    <xf numFmtId="0" fontId="0" fillId="4" borderId="0" xfId="0" applyFill="1" applyProtection="1"/>
    <xf numFmtId="0" fontId="9" fillId="4" borderId="0" xfId="0" applyFont="1" applyFill="1" applyProtection="1"/>
    <xf numFmtId="0" fontId="2" fillId="4" borderId="0" xfId="0" applyFont="1" applyFill="1" applyAlignment="1" applyProtection="1">
      <alignment horizontal="right"/>
    </xf>
    <xf numFmtId="0" fontId="3" fillId="4" borderId="20" xfId="0" applyFont="1" applyFill="1" applyBorder="1" applyProtection="1"/>
    <xf numFmtId="44" fontId="1" fillId="4" borderId="20" xfId="1" applyFont="1" applyFill="1" applyBorder="1" applyAlignment="1" applyProtection="1">
      <alignment horizontal="right"/>
    </xf>
    <xf numFmtId="0" fontId="3" fillId="4" borderId="21" xfId="0" applyFont="1" applyFill="1" applyBorder="1" applyProtection="1"/>
    <xf numFmtId="44" fontId="1" fillId="4" borderId="21" xfId="1" applyFont="1" applyFill="1" applyBorder="1" applyAlignment="1" applyProtection="1">
      <alignment horizontal="right"/>
    </xf>
    <xf numFmtId="0" fontId="2" fillId="0" borderId="0" xfId="0" applyFont="1" applyAlignment="1" applyProtection="1">
      <alignment horizontal="center"/>
    </xf>
    <xf numFmtId="49" fontId="6" fillId="0" borderId="0" xfId="0" applyNumberFormat="1" applyFont="1" applyAlignment="1" applyProtection="1">
      <alignment horizontal="right"/>
    </xf>
    <xf numFmtId="49" fontId="3" fillId="0" borderId="0" xfId="0" applyNumberFormat="1" applyFont="1" applyProtection="1"/>
    <xf numFmtId="0" fontId="4" fillId="0" borderId="0" xfId="0" applyFont="1" applyProtection="1"/>
    <xf numFmtId="49" fontId="4" fillId="0" borderId="0" xfId="0" applyNumberFormat="1" applyFont="1" applyAlignment="1" applyProtection="1"/>
    <xf numFmtId="49" fontId="10" fillId="0" borderId="0" xfId="0" applyNumberFormat="1" applyFont="1" applyAlignment="1" applyProtection="1">
      <alignment horizontal="center"/>
    </xf>
    <xf numFmtId="0" fontId="6" fillId="3" borderId="2" xfId="0" applyFont="1" applyFill="1" applyBorder="1" applyAlignment="1" applyProtection="1">
      <alignment horizontal="center"/>
    </xf>
    <xf numFmtId="0" fontId="3" fillId="3" borderId="3" xfId="0" applyFont="1" applyFill="1" applyBorder="1" applyProtection="1"/>
    <xf numFmtId="0" fontId="3" fillId="3" borderId="4" xfId="0" applyFont="1" applyFill="1" applyBorder="1" applyAlignment="1" applyProtection="1">
      <alignment horizontal="center"/>
    </xf>
    <xf numFmtId="6" fontId="6" fillId="3" borderId="5" xfId="0" applyNumberFormat="1" applyFont="1" applyFill="1" applyBorder="1" applyAlignment="1" applyProtection="1">
      <alignment horizontal="right"/>
    </xf>
    <xf numFmtId="0" fontId="3" fillId="3" borderId="5" xfId="0" applyFont="1" applyFill="1" applyBorder="1" applyAlignment="1" applyProtection="1">
      <alignment horizontal="right"/>
    </xf>
    <xf numFmtId="6" fontId="0" fillId="0" borderId="0" xfId="0" applyNumberFormat="1" applyProtection="1">
      <protection locked="0"/>
    </xf>
    <xf numFmtId="1" fontId="3" fillId="0" borderId="12" xfId="0" applyNumberFormat="1" applyFont="1" applyBorder="1" applyProtection="1">
      <protection locked="0"/>
    </xf>
    <xf numFmtId="1" fontId="11" fillId="0" borderId="0" xfId="0" applyNumberFormat="1" applyFont="1" applyAlignment="1">
      <alignment horizontal="center"/>
    </xf>
    <xf numFmtId="49" fontId="7" fillId="0" borderId="0" xfId="0" applyNumberFormat="1" applyFont="1" applyBorder="1" applyAlignment="1" applyProtection="1">
      <alignment horizontal="center"/>
    </xf>
    <xf numFmtId="0" fontId="3" fillId="0" borderId="13" xfId="0" applyFont="1" applyBorder="1" applyProtection="1"/>
    <xf numFmtId="1" fontId="3" fillId="5" borderId="14" xfId="0" applyNumberFormat="1" applyFont="1" applyFill="1" applyBorder="1" applyAlignment="1" applyProtection="1">
      <alignment horizontal="center"/>
      <protection locked="0"/>
    </xf>
    <xf numFmtId="1" fontId="3" fillId="5" borderId="15" xfId="0" applyNumberFormat="1" applyFont="1" applyFill="1" applyBorder="1" applyAlignment="1" applyProtection="1">
      <alignment horizontal="center"/>
      <protection locked="0"/>
    </xf>
    <xf numFmtId="0" fontId="3" fillId="5" borderId="14" xfId="0" applyFont="1" applyFill="1" applyBorder="1" applyProtection="1">
      <protection locked="0"/>
    </xf>
    <xf numFmtId="0" fontId="0" fillId="0" borderId="0" xfId="0" applyAlignment="1" applyProtection="1">
      <alignment horizontal="right"/>
      <protection locked="0"/>
    </xf>
    <xf numFmtId="165" fontId="3" fillId="0" borderId="0" xfId="0" applyNumberFormat="1" applyFont="1" applyProtection="1"/>
    <xf numFmtId="0" fontId="12" fillId="0" borderId="0" xfId="0" applyFont="1" applyAlignment="1" applyProtection="1">
      <alignment horizontal="right"/>
    </xf>
    <xf numFmtId="0" fontId="13" fillId="0" borderId="0" xfId="0" applyFont="1" applyProtection="1"/>
    <xf numFmtId="0" fontId="14" fillId="0" borderId="0" xfId="0" applyFont="1" applyAlignment="1" applyProtection="1">
      <alignment horizontal="center"/>
    </xf>
    <xf numFmtId="49" fontId="0" fillId="0" borderId="0" xfId="0" applyNumberFormat="1" applyProtection="1"/>
    <xf numFmtId="0" fontId="16" fillId="0" borderId="0" xfId="0" applyFont="1" applyProtection="1"/>
    <xf numFmtId="0" fontId="0" fillId="0" borderId="0" xfId="0" applyFont="1" applyProtection="1"/>
    <xf numFmtId="49" fontId="5" fillId="0" borderId="0" xfId="0" applyNumberFormat="1" applyFont="1" applyAlignment="1" applyProtection="1">
      <alignment wrapText="1"/>
    </xf>
    <xf numFmtId="49" fontId="5" fillId="0" borderId="0" xfId="0" applyNumberFormat="1" applyFont="1" applyAlignment="1" applyProtection="1">
      <alignment horizontal="right" wrapText="1"/>
    </xf>
    <xf numFmtId="49" fontId="4" fillId="0" borderId="0" xfId="0" applyNumberFormat="1" applyFont="1" applyAlignment="1" applyProtection="1">
      <alignment horizontal="right"/>
    </xf>
    <xf numFmtId="49" fontId="17" fillId="0" borderId="0" xfId="0" applyNumberFormat="1" applyFont="1" applyAlignment="1" applyProtection="1">
      <alignment horizontal="right" vertical="top"/>
    </xf>
    <xf numFmtId="49" fontId="6" fillId="0" borderId="0" xfId="0" applyNumberFormat="1" applyFont="1" applyAlignment="1" applyProtection="1">
      <alignment horizontal="right" wrapText="1"/>
    </xf>
    <xf numFmtId="49" fontId="18" fillId="0" borderId="0" xfId="0" applyNumberFormat="1" applyFont="1" applyAlignment="1" applyProtection="1">
      <alignment horizontal="right" wrapText="1"/>
    </xf>
    <xf numFmtId="0" fontId="2" fillId="4" borderId="0" xfId="0" applyFont="1" applyFill="1" applyAlignment="1" applyProtection="1">
      <alignment horizontal="right" wrapText="1"/>
    </xf>
    <xf numFmtId="0" fontId="4" fillId="0" borderId="10" xfId="0" applyFont="1" applyBorder="1" applyProtection="1"/>
    <xf numFmtId="0" fontId="4" fillId="0" borderId="10" xfId="0" applyFont="1" applyBorder="1" applyAlignment="1" applyProtection="1">
      <alignment horizontal="center"/>
    </xf>
    <xf numFmtId="49" fontId="4" fillId="0" borderId="10" xfId="0" applyNumberFormat="1" applyFont="1" applyBorder="1" applyAlignment="1" applyProtection="1">
      <alignment horizontal="right" vertical="top" wrapText="1"/>
    </xf>
    <xf numFmtId="164" fontId="6" fillId="0" borderId="10" xfId="0" applyNumberFormat="1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right"/>
    </xf>
    <xf numFmtId="165" fontId="4" fillId="3" borderId="16" xfId="0" applyNumberFormat="1" applyFont="1" applyFill="1" applyBorder="1" applyAlignment="1" applyProtection="1">
      <alignment horizontal="center"/>
    </xf>
    <xf numFmtId="165" fontId="4" fillId="2" borderId="16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49" fontId="5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center" vertical="top"/>
    </xf>
    <xf numFmtId="49" fontId="21" fillId="0" borderId="0" xfId="0" applyNumberFormat="1" applyFont="1" applyAlignment="1" applyProtection="1">
      <alignment horizontal="right" vertical="center" wrapText="1"/>
    </xf>
    <xf numFmtId="0" fontId="4" fillId="2" borderId="17" xfId="0" applyFont="1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/>
    </xf>
    <xf numFmtId="0" fontId="4" fillId="2" borderId="19" xfId="0" applyFont="1" applyFill="1" applyBorder="1" applyAlignment="1" applyProtection="1">
      <alignment horizontal="center"/>
    </xf>
    <xf numFmtId="0" fontId="4" fillId="3" borderId="17" xfId="0" applyFont="1" applyFill="1" applyBorder="1" applyAlignment="1" applyProtection="1">
      <alignment horizontal="center"/>
    </xf>
    <xf numFmtId="0" fontId="4" fillId="3" borderId="18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center"/>
    </xf>
    <xf numFmtId="0" fontId="15" fillId="0" borderId="0" xfId="0" applyFont="1" applyBorder="1" applyAlignment="1" applyProtection="1">
      <alignment horizontal="center"/>
    </xf>
    <xf numFmtId="0" fontId="20" fillId="0" borderId="0" xfId="0" applyFont="1" applyBorder="1" applyAlignment="1" applyProtection="1">
      <alignment horizontal="center"/>
    </xf>
    <xf numFmtId="0" fontId="2" fillId="4" borderId="0" xfId="0" applyFont="1" applyFill="1" applyAlignment="1" applyProtection="1">
      <alignment horizontal="right" wrapText="1"/>
    </xf>
    <xf numFmtId="0" fontId="23" fillId="0" borderId="0" xfId="0" applyFont="1" applyAlignment="1" applyProtection="1">
      <alignment horizontal="center"/>
    </xf>
    <xf numFmtId="49" fontId="4" fillId="3" borderId="2" xfId="0" applyNumberFormat="1" applyFont="1" applyFill="1" applyBorder="1" applyAlignment="1" applyProtection="1">
      <alignment horizontal="left" wrapText="1"/>
    </xf>
    <xf numFmtId="49" fontId="4" fillId="3" borderId="3" xfId="0" applyNumberFormat="1" applyFont="1" applyFill="1" applyBorder="1" applyAlignment="1" applyProtection="1">
      <alignment horizontal="left" wrapText="1"/>
    </xf>
    <xf numFmtId="49" fontId="4" fillId="2" borderId="2" xfId="0" applyNumberFormat="1" applyFont="1" applyFill="1" applyBorder="1" applyAlignment="1" applyProtection="1">
      <alignment horizontal="left" wrapText="1"/>
    </xf>
    <xf numFmtId="49" fontId="4" fillId="2" borderId="3" xfId="0" applyNumberFormat="1" applyFont="1" applyFill="1" applyBorder="1" applyAlignment="1" applyProtection="1">
      <alignment horizontal="left" wrapText="1"/>
    </xf>
    <xf numFmtId="0" fontId="20" fillId="0" borderId="10" xfId="0" applyFont="1" applyBorder="1" applyAlignment="1" applyProtection="1">
      <alignment horizontal="center"/>
    </xf>
    <xf numFmtId="0" fontId="15" fillId="0" borderId="10" xfId="0" applyFont="1" applyBorder="1" applyAlignment="1" applyProtection="1">
      <alignment horizontal="center"/>
    </xf>
    <xf numFmtId="49" fontId="19" fillId="2" borderId="5" xfId="0" applyNumberFormat="1" applyFont="1" applyFill="1" applyBorder="1" applyAlignment="1" applyProtection="1">
      <alignment horizontal="left" wrapText="1"/>
    </xf>
    <xf numFmtId="49" fontId="19" fillId="2" borderId="0" xfId="0" applyNumberFormat="1" applyFont="1" applyFill="1" applyBorder="1" applyAlignment="1" applyProtection="1">
      <alignment horizontal="left" wrapText="1"/>
    </xf>
    <xf numFmtId="49" fontId="4" fillId="2" borderId="9" xfId="0" applyNumberFormat="1" applyFont="1" applyFill="1" applyBorder="1" applyAlignment="1" applyProtection="1">
      <alignment horizontal="left" wrapText="1"/>
    </xf>
    <xf numFmtId="49" fontId="4" fillId="2" borderId="10" xfId="0" applyNumberFormat="1" applyFont="1" applyFill="1" applyBorder="1" applyAlignment="1" applyProtection="1">
      <alignment horizontal="left" wrapText="1"/>
    </xf>
    <xf numFmtId="49" fontId="4" fillId="3" borderId="9" xfId="0" applyNumberFormat="1" applyFont="1" applyFill="1" applyBorder="1" applyAlignment="1" applyProtection="1">
      <alignment horizontal="left" wrapText="1"/>
    </xf>
    <xf numFmtId="49" fontId="4" fillId="3" borderId="10" xfId="0" applyNumberFormat="1" applyFont="1" applyFill="1" applyBorder="1" applyAlignment="1" applyProtection="1">
      <alignment horizontal="left" wrapText="1"/>
    </xf>
    <xf numFmtId="49" fontId="19" fillId="3" borderId="5" xfId="0" applyNumberFormat="1" applyFont="1" applyFill="1" applyBorder="1" applyAlignment="1" applyProtection="1">
      <alignment horizontal="left" wrapText="1"/>
    </xf>
    <xf numFmtId="49" fontId="19" fillId="3" borderId="0" xfId="0" applyNumberFormat="1" applyFont="1" applyFill="1" applyBorder="1" applyAlignment="1" applyProtection="1">
      <alignment horizontal="left" wrapText="1"/>
    </xf>
    <xf numFmtId="0" fontId="3" fillId="5" borderId="0" xfId="0" applyFont="1" applyFill="1" applyAlignment="1" applyProtection="1">
      <alignment horizontal="center"/>
      <protection locked="0"/>
    </xf>
    <xf numFmtId="0" fontId="16" fillId="4" borderId="0" xfId="0" applyFont="1" applyFill="1" applyAlignment="1" applyProtection="1">
      <alignment horizontal="center"/>
    </xf>
    <xf numFmtId="164" fontId="20" fillId="0" borderId="0" xfId="0" applyNumberFormat="1" applyFont="1" applyAlignment="1" applyProtection="1">
      <alignment horizontal="center"/>
    </xf>
    <xf numFmtId="0" fontId="25" fillId="0" borderId="0" xfId="0" applyFont="1" applyAlignment="1" applyProtection="1">
      <alignment horizontal="center"/>
    </xf>
    <xf numFmtId="0" fontId="15" fillId="3" borderId="17" xfId="0" applyFont="1" applyFill="1" applyBorder="1" applyAlignment="1" applyProtection="1">
      <alignment horizontal="center"/>
    </xf>
    <xf numFmtId="0" fontId="15" fillId="3" borderId="18" xfId="0" applyFont="1" applyFill="1" applyBorder="1" applyAlignment="1" applyProtection="1">
      <alignment horizontal="center"/>
    </xf>
    <xf numFmtId="0" fontId="15" fillId="3" borderId="19" xfId="0" applyFont="1" applyFill="1" applyBorder="1" applyAlignment="1" applyProtection="1">
      <alignment horizontal="center"/>
    </xf>
    <xf numFmtId="0" fontId="15" fillId="2" borderId="17" xfId="0" applyFont="1" applyFill="1" applyBorder="1" applyAlignment="1" applyProtection="1">
      <alignment horizontal="center"/>
    </xf>
    <xf numFmtId="0" fontId="15" fillId="2" borderId="18" xfId="0" applyFont="1" applyFill="1" applyBorder="1" applyAlignment="1" applyProtection="1">
      <alignment horizontal="center"/>
    </xf>
    <xf numFmtId="0" fontId="15" fillId="2" borderId="19" xfId="0" applyFont="1" applyFill="1" applyBorder="1" applyAlignment="1" applyProtection="1">
      <alignment horizontal="center"/>
    </xf>
    <xf numFmtId="49" fontId="26" fillId="0" borderId="0" xfId="0" applyNumberFormat="1" applyFont="1" applyAlignment="1" applyProtection="1">
      <alignment horizontal="left"/>
    </xf>
    <xf numFmtId="49" fontId="15" fillId="4" borderId="0" xfId="0" applyNumberFormat="1" applyFont="1" applyFill="1" applyAlignment="1" applyProtection="1"/>
    <xf numFmtId="0" fontId="20" fillId="4" borderId="0" xfId="0" applyFont="1" applyFill="1" applyAlignment="1" applyProtection="1">
      <alignment horizontal="right"/>
    </xf>
    <xf numFmtId="0" fontId="0" fillId="4" borderId="0" xfId="0" applyFont="1" applyFill="1" applyProtection="1"/>
    <xf numFmtId="49" fontId="4" fillId="6" borderId="2" xfId="0" applyNumberFormat="1" applyFont="1" applyFill="1" applyBorder="1" applyAlignment="1" applyProtection="1">
      <alignment horizontal="left" wrapText="1"/>
    </xf>
    <xf numFmtId="49" fontId="4" fillId="6" borderId="3" xfId="0" applyNumberFormat="1" applyFont="1" applyFill="1" applyBorder="1" applyAlignment="1" applyProtection="1">
      <alignment horizontal="left" wrapText="1"/>
    </xf>
    <xf numFmtId="164" fontId="4" fillId="6" borderId="4" xfId="0" applyNumberFormat="1" applyFont="1" applyFill="1" applyBorder="1" applyAlignment="1" applyProtection="1">
      <alignment horizontal="center"/>
    </xf>
    <xf numFmtId="49" fontId="4" fillId="6" borderId="9" xfId="0" applyNumberFormat="1" applyFont="1" applyFill="1" applyBorder="1" applyAlignment="1" applyProtection="1">
      <alignment horizontal="center" wrapText="1"/>
    </xf>
    <xf numFmtId="49" fontId="4" fillId="6" borderId="10" xfId="0" applyNumberFormat="1" applyFont="1" applyFill="1" applyBorder="1" applyAlignment="1" applyProtection="1">
      <alignment horizontal="center" wrapText="1"/>
    </xf>
    <xf numFmtId="164" fontId="4" fillId="6" borderId="11" xfId="0" applyNumberFormat="1" applyFont="1" applyFill="1" applyBorder="1" applyProtection="1"/>
    <xf numFmtId="0" fontId="4" fillId="6" borderId="17" xfId="0" applyFont="1" applyFill="1" applyBorder="1" applyAlignment="1" applyProtection="1">
      <alignment horizontal="center"/>
    </xf>
    <xf numFmtId="0" fontId="4" fillId="6" borderId="18" xfId="0" applyFont="1" applyFill="1" applyBorder="1" applyAlignment="1" applyProtection="1">
      <alignment horizontal="center"/>
    </xf>
    <xf numFmtId="0" fontId="4" fillId="6" borderId="19" xfId="0" applyFont="1" applyFill="1" applyBorder="1" applyAlignment="1" applyProtection="1">
      <alignment horizontal="center"/>
    </xf>
    <xf numFmtId="0" fontId="15" fillId="8" borderId="17" xfId="0" applyFont="1" applyFill="1" applyBorder="1" applyAlignment="1" applyProtection="1">
      <alignment horizontal="center"/>
    </xf>
    <xf numFmtId="0" fontId="15" fillId="8" borderId="18" xfId="0" applyFont="1" applyFill="1" applyBorder="1" applyAlignment="1" applyProtection="1">
      <alignment horizontal="center"/>
    </xf>
    <xf numFmtId="0" fontId="15" fillId="8" borderId="19" xfId="0" applyFont="1" applyFill="1" applyBorder="1" applyAlignment="1" applyProtection="1">
      <alignment horizontal="center"/>
    </xf>
    <xf numFmtId="0" fontId="7" fillId="8" borderId="5" xfId="0" applyFont="1" applyFill="1" applyBorder="1" applyAlignment="1" applyProtection="1">
      <alignment horizontal="center" wrapText="1"/>
    </xf>
    <xf numFmtId="49" fontId="6" fillId="8" borderId="0" xfId="0" applyNumberFormat="1" applyFont="1" applyFill="1" applyBorder="1" applyAlignment="1" applyProtection="1">
      <alignment horizontal="right"/>
    </xf>
    <xf numFmtId="164" fontId="7" fillId="8" borderId="6" xfId="0" applyNumberFormat="1" applyFont="1" applyFill="1" applyBorder="1" applyAlignment="1" applyProtection="1">
      <alignment horizontal="center" wrapText="1"/>
    </xf>
    <xf numFmtId="6" fontId="3" fillId="8" borderId="5" xfId="0" applyNumberFormat="1" applyFont="1" applyFill="1" applyBorder="1" applyAlignment="1" applyProtection="1"/>
    <xf numFmtId="49" fontId="3" fillId="8" borderId="0" xfId="0" applyNumberFormat="1" applyFont="1" applyFill="1" applyBorder="1" applyAlignment="1" applyProtection="1">
      <alignment horizontal="right"/>
    </xf>
    <xf numFmtId="164" fontId="3" fillId="8" borderId="7" xfId="0" applyNumberFormat="1" applyFont="1" applyFill="1" applyBorder="1" applyAlignment="1" applyProtection="1">
      <alignment horizontal="center"/>
    </xf>
    <xf numFmtId="6" fontId="3" fillId="8" borderId="5" xfId="0" applyNumberFormat="1" applyFont="1" applyFill="1" applyBorder="1" applyAlignment="1" applyProtection="1">
      <alignment horizontal="right"/>
    </xf>
    <xf numFmtId="0" fontId="3" fillId="8" borderId="5" xfId="0" applyFont="1" applyFill="1" applyBorder="1" applyAlignment="1" applyProtection="1">
      <alignment horizontal="right"/>
    </xf>
    <xf numFmtId="164" fontId="3" fillId="8" borderId="6" xfId="0" applyNumberFormat="1" applyFont="1" applyFill="1" applyBorder="1" applyAlignment="1" applyProtection="1">
      <alignment horizontal="center"/>
    </xf>
    <xf numFmtId="49" fontId="19" fillId="8" borderId="5" xfId="0" applyNumberFormat="1" applyFont="1" applyFill="1" applyBorder="1" applyAlignment="1" applyProtection="1">
      <alignment horizontal="left" wrapText="1"/>
    </xf>
    <xf numFmtId="49" fontId="19" fillId="8" borderId="0" xfId="0" applyNumberFormat="1" applyFont="1" applyFill="1" applyBorder="1" applyAlignment="1" applyProtection="1">
      <alignment horizontal="left" wrapText="1"/>
    </xf>
    <xf numFmtId="165" fontId="4" fillId="8" borderId="16" xfId="0" applyNumberFormat="1" applyFont="1" applyFill="1" applyBorder="1" applyAlignment="1" applyProtection="1">
      <alignment horizontal="center"/>
    </xf>
    <xf numFmtId="49" fontId="4" fillId="8" borderId="9" xfId="0" applyNumberFormat="1" applyFont="1" applyFill="1" applyBorder="1" applyAlignment="1" applyProtection="1">
      <alignment horizontal="center" vertical="top" wrapText="1"/>
    </xf>
    <xf numFmtId="49" fontId="4" fillId="8" borderId="10" xfId="0" applyNumberFormat="1" applyFont="1" applyFill="1" applyBorder="1" applyAlignment="1" applyProtection="1">
      <alignment horizontal="center" vertical="top" wrapText="1"/>
    </xf>
    <xf numFmtId="164" fontId="4" fillId="8" borderId="11" xfId="0" applyNumberFormat="1" applyFont="1" applyFill="1" applyBorder="1" applyAlignment="1" applyProtection="1">
      <alignment horizontal="center"/>
    </xf>
    <xf numFmtId="0" fontId="6" fillId="8" borderId="2" xfId="0" applyFont="1" applyFill="1" applyBorder="1" applyAlignment="1" applyProtection="1">
      <alignment horizontal="center"/>
    </xf>
    <xf numFmtId="49" fontId="3" fillId="8" borderId="3" xfId="0" applyNumberFormat="1" applyFont="1" applyFill="1" applyBorder="1" applyAlignment="1" applyProtection="1">
      <alignment horizontal="right"/>
    </xf>
    <xf numFmtId="164" fontId="3" fillId="8" borderId="4" xfId="0" applyNumberFormat="1" applyFont="1" applyFill="1" applyBorder="1" applyAlignment="1" applyProtection="1">
      <alignment horizontal="center"/>
    </xf>
    <xf numFmtId="6" fontId="6" fillId="8" borderId="5" xfId="0" applyNumberFormat="1" applyFont="1" applyFill="1" applyBorder="1" applyAlignment="1" applyProtection="1">
      <alignment horizontal="right"/>
    </xf>
    <xf numFmtId="164" fontId="3" fillId="8" borderId="8" xfId="0" applyNumberFormat="1" applyFont="1" applyFill="1" applyBorder="1" applyAlignment="1" applyProtection="1">
      <alignment horizontal="center"/>
    </xf>
    <xf numFmtId="0" fontId="3" fillId="8" borderId="5" xfId="0" applyFont="1" applyFill="1" applyBorder="1" applyAlignment="1" applyProtection="1">
      <alignment horizontal="center"/>
    </xf>
    <xf numFmtId="49" fontId="4" fillId="8" borderId="9" xfId="0" applyNumberFormat="1" applyFont="1" applyFill="1" applyBorder="1" applyAlignment="1" applyProtection="1">
      <alignment horizontal="left" wrapText="1"/>
    </xf>
    <xf numFmtId="49" fontId="4" fillId="8" borderId="10" xfId="0" applyNumberFormat="1" applyFont="1" applyFill="1" applyBorder="1" applyAlignment="1" applyProtection="1">
      <alignment horizontal="left" wrapText="1"/>
    </xf>
    <xf numFmtId="0" fontId="6" fillId="7" borderId="1" xfId="0" applyFont="1" applyFill="1" applyBorder="1" applyAlignment="1" applyProtection="1">
      <alignment horizontal="center"/>
    </xf>
    <xf numFmtId="0" fontId="6" fillId="7" borderId="0" xfId="0" applyFont="1" applyFill="1" applyBorder="1" applyProtection="1"/>
    <xf numFmtId="164" fontId="3" fillId="7" borderId="0" xfId="0" applyNumberFormat="1" applyFont="1" applyFill="1" applyBorder="1" applyProtection="1"/>
    <xf numFmtId="164" fontId="4" fillId="7" borderId="0" xfId="0" applyNumberFormat="1" applyFont="1" applyFill="1" applyBorder="1" applyProtection="1"/>
    <xf numFmtId="0" fontId="3" fillId="7" borderId="0" xfId="0" applyFont="1" applyFill="1" applyProtection="1"/>
    <xf numFmtId="49" fontId="5" fillId="7" borderId="10" xfId="0" applyNumberFormat="1" applyFont="1" applyFill="1" applyBorder="1" applyAlignment="1" applyProtection="1">
      <alignment horizontal="right" vertical="top"/>
    </xf>
    <xf numFmtId="49" fontId="5" fillId="7" borderId="0" xfId="0" applyNumberFormat="1" applyFont="1" applyFill="1" applyAlignment="1" applyProtection="1">
      <alignment horizontal="right"/>
    </xf>
    <xf numFmtId="0" fontId="6" fillId="7" borderId="22" xfId="0" applyFont="1" applyFill="1" applyBorder="1" applyAlignment="1" applyProtection="1">
      <alignment horizontal="center"/>
    </xf>
    <xf numFmtId="0" fontId="3" fillId="7" borderId="22" xfId="0" applyFont="1" applyFill="1" applyBorder="1" applyProtection="1"/>
    <xf numFmtId="49" fontId="5" fillId="7" borderId="22" xfId="0" applyNumberFormat="1" applyFont="1" applyFill="1" applyBorder="1" applyAlignment="1" applyProtection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B8CCE4"/>
      <color rgb="FF66CC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8"/>
  <sheetViews>
    <sheetView showGridLines="0" tabSelected="1" topLeftCell="A4" zoomScale="90" zoomScaleNormal="90" workbookViewId="0">
      <selection activeCell="E69" sqref="E69"/>
    </sheetView>
  </sheetViews>
  <sheetFormatPr defaultColWidth="9" defaultRowHeight="15" x14ac:dyDescent="0.25"/>
  <cols>
    <col min="1" max="1" width="3.42578125" style="1" customWidth="1"/>
    <col min="2" max="2" width="33.42578125" style="1" customWidth="1"/>
    <col min="3" max="3" width="12" style="1" customWidth="1"/>
    <col min="4" max="4" width="2" style="1" customWidth="1"/>
    <col min="5" max="5" width="11.42578125" style="1" customWidth="1"/>
    <col min="6" max="6" width="6.7109375" style="1" customWidth="1"/>
    <col min="7" max="7" width="14.28515625" style="1" customWidth="1"/>
    <col min="8" max="8" width="10" style="1" customWidth="1"/>
    <col min="9" max="9" width="7.28515625" style="1" customWidth="1"/>
    <col min="10" max="10" width="13.7109375" style="1" customWidth="1"/>
    <col min="11" max="11" width="2.42578125" style="1" customWidth="1"/>
    <col min="12" max="12" width="13.140625" style="1" customWidth="1"/>
    <col min="13" max="13" width="4.85546875" style="1" customWidth="1"/>
    <col min="14" max="14" width="19.85546875" style="1" customWidth="1"/>
    <col min="15" max="15" width="10.140625" style="1" bestFit="1" customWidth="1"/>
    <col min="16" max="16384" width="9" style="1"/>
  </cols>
  <sheetData>
    <row r="1" spans="2:15" s="56" customFormat="1" ht="21" customHeight="1" x14ac:dyDescent="0.3">
      <c r="B1" s="146" t="s">
        <v>58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2:15" s="56" customFormat="1" ht="13.5" customHeight="1" x14ac:dyDescent="0.25">
      <c r="B2" s="72"/>
      <c r="E2" s="113"/>
      <c r="F2" s="113"/>
      <c r="G2" s="113"/>
      <c r="H2" s="113"/>
    </row>
    <row r="3" spans="2:15" x14ac:dyDescent="0.25">
      <c r="B3" s="116" t="s">
        <v>43</v>
      </c>
      <c r="C3" s="143" t="s">
        <v>19</v>
      </c>
      <c r="D3" s="143"/>
      <c r="E3" s="143"/>
      <c r="F3" s="91"/>
      <c r="G3" s="91"/>
      <c r="H3" s="91"/>
    </row>
    <row r="4" spans="2:15" ht="36.75" customHeight="1" thickBot="1" x14ac:dyDescent="0.3">
      <c r="B4" s="117" t="s">
        <v>47</v>
      </c>
      <c r="C4" s="98"/>
      <c r="D4" s="10"/>
      <c r="E4" s="134" t="s">
        <v>10</v>
      </c>
      <c r="F4" s="134"/>
      <c r="G4" s="134"/>
      <c r="H4" s="134" t="s">
        <v>9</v>
      </c>
      <c r="I4" s="134"/>
      <c r="J4" s="134"/>
      <c r="K4" s="10"/>
      <c r="L4" s="133" t="s">
        <v>9</v>
      </c>
      <c r="M4" s="133"/>
      <c r="N4" s="133"/>
      <c r="O4" s="56"/>
    </row>
    <row r="5" spans="2:15" ht="24" customHeight="1" thickBot="1" x14ac:dyDescent="0.3">
      <c r="B5" s="56"/>
      <c r="C5" s="46"/>
      <c r="D5" s="46"/>
      <c r="E5" s="150" t="s">
        <v>2</v>
      </c>
      <c r="F5" s="151"/>
      <c r="G5" s="152"/>
      <c r="H5" s="147" t="s">
        <v>21</v>
      </c>
      <c r="I5" s="148"/>
      <c r="J5" s="149"/>
      <c r="K5" s="199"/>
      <c r="L5" s="166" t="s">
        <v>20</v>
      </c>
      <c r="M5" s="167"/>
      <c r="N5" s="168"/>
      <c r="O5" s="56"/>
    </row>
    <row r="6" spans="2:15" ht="45" customHeight="1" x14ac:dyDescent="0.25">
      <c r="B6" s="118" t="s">
        <v>38</v>
      </c>
      <c r="C6" s="114" t="s">
        <v>51</v>
      </c>
      <c r="D6" s="114"/>
      <c r="E6" s="11" t="s">
        <v>11</v>
      </c>
      <c r="F6" s="12"/>
      <c r="G6" s="13" t="s">
        <v>52</v>
      </c>
      <c r="H6" s="14" t="s">
        <v>11</v>
      </c>
      <c r="I6" s="15"/>
      <c r="J6" s="16" t="s">
        <v>52</v>
      </c>
      <c r="K6" s="193"/>
      <c r="L6" s="169" t="s">
        <v>14</v>
      </c>
      <c r="M6" s="170"/>
      <c r="N6" s="171" t="s">
        <v>53</v>
      </c>
      <c r="O6" s="56"/>
    </row>
    <row r="7" spans="2:15" ht="22.5" customHeight="1" x14ac:dyDescent="0.25">
      <c r="B7" s="73" t="s">
        <v>27</v>
      </c>
      <c r="C7" s="88">
        <v>4</v>
      </c>
      <c r="D7" s="3"/>
      <c r="E7" s="17">
        <v>20</v>
      </c>
      <c r="F7" s="18"/>
      <c r="G7" s="19">
        <f t="shared" ref="G7:G19" si="0">SUM(C7*E7)</f>
        <v>80</v>
      </c>
      <c r="H7" s="20">
        <v>30</v>
      </c>
      <c r="I7" s="21"/>
      <c r="J7" s="22">
        <f t="shared" ref="J7:J19" si="1">SUM(C7*H7)</f>
        <v>120</v>
      </c>
      <c r="K7" s="194"/>
      <c r="L7" s="172">
        <v>108</v>
      </c>
      <c r="M7" s="173"/>
      <c r="N7" s="174">
        <f t="shared" ref="N7:N19" si="2">(C7*L7*0.1)</f>
        <v>43.2</v>
      </c>
    </row>
    <row r="8" spans="2:15" ht="18" customHeight="1" x14ac:dyDescent="0.25">
      <c r="B8" s="73" t="s">
        <v>28</v>
      </c>
      <c r="C8" s="88">
        <v>0</v>
      </c>
      <c r="D8" s="3"/>
      <c r="E8" s="17">
        <v>40</v>
      </c>
      <c r="F8" s="18"/>
      <c r="G8" s="19">
        <f t="shared" si="0"/>
        <v>0</v>
      </c>
      <c r="H8" s="20">
        <v>60</v>
      </c>
      <c r="I8" s="21"/>
      <c r="J8" s="22">
        <f t="shared" si="1"/>
        <v>0</v>
      </c>
      <c r="K8" s="194"/>
      <c r="L8" s="175">
        <v>250</v>
      </c>
      <c r="M8" s="173"/>
      <c r="N8" s="174">
        <f t="shared" si="2"/>
        <v>0</v>
      </c>
    </row>
    <row r="9" spans="2:15" ht="18" customHeight="1" x14ac:dyDescent="0.25">
      <c r="B9" s="73" t="s">
        <v>29</v>
      </c>
      <c r="C9" s="88">
        <v>4</v>
      </c>
      <c r="D9" s="3"/>
      <c r="E9" s="17">
        <v>200</v>
      </c>
      <c r="F9" s="18"/>
      <c r="G9" s="19">
        <f t="shared" si="0"/>
        <v>800</v>
      </c>
      <c r="H9" s="20">
        <v>200</v>
      </c>
      <c r="I9" s="21"/>
      <c r="J9" s="22">
        <f t="shared" si="1"/>
        <v>800</v>
      </c>
      <c r="K9" s="194"/>
      <c r="L9" s="175">
        <v>1500</v>
      </c>
      <c r="M9" s="173"/>
      <c r="N9" s="174">
        <f>(C9*L9*0.1)</f>
        <v>600</v>
      </c>
    </row>
    <row r="10" spans="2:15" ht="18" customHeight="1" x14ac:dyDescent="0.25">
      <c r="B10" s="73" t="s">
        <v>30</v>
      </c>
      <c r="C10" s="88">
        <v>6</v>
      </c>
      <c r="D10" s="3"/>
      <c r="E10" s="17">
        <v>50</v>
      </c>
      <c r="F10" s="18"/>
      <c r="G10" s="19">
        <f t="shared" si="0"/>
        <v>300</v>
      </c>
      <c r="H10" s="20">
        <v>75</v>
      </c>
      <c r="I10" s="21"/>
      <c r="J10" s="22">
        <f t="shared" si="1"/>
        <v>450</v>
      </c>
      <c r="K10" s="194"/>
      <c r="L10" s="175">
        <v>300</v>
      </c>
      <c r="M10" s="173"/>
      <c r="N10" s="174">
        <f t="shared" si="2"/>
        <v>180</v>
      </c>
    </row>
    <row r="11" spans="2:15" ht="18" customHeight="1" x14ac:dyDescent="0.25">
      <c r="B11" s="73" t="s">
        <v>31</v>
      </c>
      <c r="C11" s="88">
        <v>20</v>
      </c>
      <c r="D11" s="3"/>
      <c r="E11" s="17">
        <v>40</v>
      </c>
      <c r="F11" s="18"/>
      <c r="G11" s="19">
        <f t="shared" si="0"/>
        <v>800</v>
      </c>
      <c r="H11" s="20">
        <v>45</v>
      </c>
      <c r="I11" s="21"/>
      <c r="J11" s="22">
        <f t="shared" si="1"/>
        <v>900</v>
      </c>
      <c r="K11" s="194"/>
      <c r="L11" s="175">
        <v>225</v>
      </c>
      <c r="M11" s="173"/>
      <c r="N11" s="174">
        <f t="shared" si="2"/>
        <v>450</v>
      </c>
    </row>
    <row r="12" spans="2:15" ht="18" customHeight="1" x14ac:dyDescent="0.25">
      <c r="B12" s="73" t="s">
        <v>0</v>
      </c>
      <c r="C12" s="89">
        <v>10</v>
      </c>
      <c r="D12" s="3"/>
      <c r="E12" s="17">
        <v>20</v>
      </c>
      <c r="F12" s="18"/>
      <c r="G12" s="19">
        <f t="shared" si="0"/>
        <v>200</v>
      </c>
      <c r="H12" s="20">
        <v>30</v>
      </c>
      <c r="I12" s="21"/>
      <c r="J12" s="22">
        <f t="shared" si="1"/>
        <v>300</v>
      </c>
      <c r="K12" s="194"/>
      <c r="L12" s="175">
        <v>100</v>
      </c>
      <c r="M12" s="173"/>
      <c r="N12" s="174">
        <f t="shared" si="2"/>
        <v>100</v>
      </c>
    </row>
    <row r="13" spans="2:15" ht="18" customHeight="1" x14ac:dyDescent="0.25">
      <c r="B13" s="73" t="s">
        <v>1</v>
      </c>
      <c r="C13" s="89">
        <v>0</v>
      </c>
      <c r="D13" s="3"/>
      <c r="E13" s="17">
        <v>40</v>
      </c>
      <c r="F13" s="18"/>
      <c r="G13" s="19">
        <f t="shared" si="0"/>
        <v>0</v>
      </c>
      <c r="H13" s="20">
        <v>60</v>
      </c>
      <c r="I13" s="21"/>
      <c r="J13" s="22">
        <f t="shared" si="1"/>
        <v>0</v>
      </c>
      <c r="K13" s="194"/>
      <c r="L13" s="175">
        <v>100</v>
      </c>
      <c r="M13" s="173"/>
      <c r="N13" s="174">
        <f t="shared" si="2"/>
        <v>0</v>
      </c>
    </row>
    <row r="14" spans="2:15" ht="18" customHeight="1" x14ac:dyDescent="0.25">
      <c r="B14" s="73" t="s">
        <v>32</v>
      </c>
      <c r="C14" s="88">
        <v>0</v>
      </c>
      <c r="D14" s="3"/>
      <c r="E14" s="17">
        <v>100</v>
      </c>
      <c r="F14" s="18"/>
      <c r="G14" s="19">
        <f t="shared" si="0"/>
        <v>0</v>
      </c>
      <c r="H14" s="20">
        <v>250</v>
      </c>
      <c r="I14" s="21"/>
      <c r="J14" s="22">
        <f t="shared" si="1"/>
        <v>0</v>
      </c>
      <c r="K14" s="194"/>
      <c r="L14" s="175">
        <v>3500</v>
      </c>
      <c r="M14" s="173"/>
      <c r="N14" s="174">
        <f t="shared" si="2"/>
        <v>0</v>
      </c>
    </row>
    <row r="15" spans="2:15" ht="18" customHeight="1" x14ac:dyDescent="0.25">
      <c r="B15" s="73" t="s">
        <v>33</v>
      </c>
      <c r="C15" s="88">
        <v>1</v>
      </c>
      <c r="D15" s="3"/>
      <c r="E15" s="17">
        <v>200</v>
      </c>
      <c r="F15" s="18"/>
      <c r="G15" s="19">
        <f t="shared" si="0"/>
        <v>200</v>
      </c>
      <c r="H15" s="20">
        <v>500</v>
      </c>
      <c r="I15" s="21"/>
      <c r="J15" s="22">
        <f t="shared" si="1"/>
        <v>500</v>
      </c>
      <c r="K15" s="194"/>
      <c r="L15" s="175">
        <v>8000</v>
      </c>
      <c r="M15" s="173"/>
      <c r="N15" s="174">
        <f t="shared" si="2"/>
        <v>800</v>
      </c>
    </row>
    <row r="16" spans="2:15" ht="18" customHeight="1" x14ac:dyDescent="0.25">
      <c r="B16" s="73" t="s">
        <v>34</v>
      </c>
      <c r="C16" s="88">
        <v>0</v>
      </c>
      <c r="D16" s="3"/>
      <c r="E16" s="17">
        <v>0</v>
      </c>
      <c r="F16" s="18"/>
      <c r="G16" s="19">
        <f t="shared" si="0"/>
        <v>0</v>
      </c>
      <c r="H16" s="20">
        <v>0</v>
      </c>
      <c r="I16" s="21"/>
      <c r="J16" s="22">
        <f t="shared" si="1"/>
        <v>0</v>
      </c>
      <c r="K16" s="194"/>
      <c r="L16" s="175">
        <v>0</v>
      </c>
      <c r="M16" s="173"/>
      <c r="N16" s="174">
        <f t="shared" si="2"/>
        <v>0</v>
      </c>
      <c r="O16" s="83"/>
    </row>
    <row r="17" spans="2:16" ht="18" customHeight="1" x14ac:dyDescent="0.25">
      <c r="B17" s="73" t="s">
        <v>35</v>
      </c>
      <c r="C17" s="88">
        <v>4</v>
      </c>
      <c r="D17" s="3"/>
      <c r="E17" s="17">
        <v>0</v>
      </c>
      <c r="F17" s="18"/>
      <c r="G17" s="19">
        <f t="shared" si="0"/>
        <v>0</v>
      </c>
      <c r="H17" s="20">
        <v>0</v>
      </c>
      <c r="I17" s="21"/>
      <c r="J17" s="22">
        <f t="shared" si="1"/>
        <v>0</v>
      </c>
      <c r="K17" s="194"/>
      <c r="L17" s="175">
        <v>30</v>
      </c>
      <c r="M17" s="173"/>
      <c r="N17" s="174">
        <f t="shared" si="2"/>
        <v>12</v>
      </c>
    </row>
    <row r="18" spans="2:16" ht="18" customHeight="1" x14ac:dyDescent="0.25">
      <c r="B18" s="73" t="s">
        <v>36</v>
      </c>
      <c r="C18" s="88">
        <v>4</v>
      </c>
      <c r="D18" s="3"/>
      <c r="E18" s="17">
        <v>0</v>
      </c>
      <c r="F18" s="18"/>
      <c r="G18" s="19">
        <f t="shared" si="0"/>
        <v>0</v>
      </c>
      <c r="H18" s="20">
        <v>0</v>
      </c>
      <c r="I18" s="21"/>
      <c r="J18" s="22">
        <f t="shared" si="1"/>
        <v>0</v>
      </c>
      <c r="K18" s="194"/>
      <c r="L18" s="175">
        <v>65</v>
      </c>
      <c r="M18" s="173"/>
      <c r="N18" s="174">
        <f t="shared" si="2"/>
        <v>26</v>
      </c>
    </row>
    <row r="19" spans="2:16" ht="18" customHeight="1" x14ac:dyDescent="0.25">
      <c r="B19" s="73" t="s">
        <v>37</v>
      </c>
      <c r="C19" s="88">
        <v>2</v>
      </c>
      <c r="D19" s="3"/>
      <c r="E19" s="17">
        <v>75</v>
      </c>
      <c r="F19" s="18"/>
      <c r="G19" s="19">
        <f t="shared" si="0"/>
        <v>150</v>
      </c>
      <c r="H19" s="20">
        <v>100</v>
      </c>
      <c r="I19" s="21"/>
      <c r="J19" s="22">
        <f t="shared" si="1"/>
        <v>200</v>
      </c>
      <c r="K19" s="194"/>
      <c r="L19" s="175">
        <v>500</v>
      </c>
      <c r="M19" s="173"/>
      <c r="N19" s="174">
        <f t="shared" si="2"/>
        <v>100</v>
      </c>
    </row>
    <row r="20" spans="2:16" ht="9" customHeight="1" thickBot="1" x14ac:dyDescent="0.3">
      <c r="B20" s="74"/>
      <c r="C20" s="84"/>
      <c r="D20" s="2"/>
      <c r="E20" s="24"/>
      <c r="F20" s="28"/>
      <c r="G20" s="29"/>
      <c r="H20" s="26"/>
      <c r="I20" s="21"/>
      <c r="J20" s="30"/>
      <c r="K20" s="194"/>
      <c r="L20" s="176"/>
      <c r="M20" s="173"/>
      <c r="N20" s="177"/>
    </row>
    <row r="21" spans="2:16" ht="39" customHeight="1" thickTop="1" thickBot="1" x14ac:dyDescent="0.3">
      <c r="B21" s="110" t="s">
        <v>13</v>
      </c>
      <c r="C21" s="85">
        <f>SUM(C7:C19)</f>
        <v>55</v>
      </c>
      <c r="D21" s="5"/>
      <c r="E21" s="135" t="s">
        <v>59</v>
      </c>
      <c r="F21" s="136"/>
      <c r="G21" s="112">
        <f>SUM(G7:G20)</f>
        <v>2530</v>
      </c>
      <c r="H21" s="141" t="s">
        <v>59</v>
      </c>
      <c r="I21" s="142"/>
      <c r="J21" s="111">
        <f>SUM(J7:J20)</f>
        <v>3270</v>
      </c>
      <c r="K21" s="195"/>
      <c r="L21" s="178" t="s">
        <v>59</v>
      </c>
      <c r="M21" s="179"/>
      <c r="N21" s="180">
        <f>SUM(N7:N20)</f>
        <v>2311.1999999999998</v>
      </c>
    </row>
    <row r="22" spans="2:16" ht="15" customHeight="1" thickTop="1" thickBot="1" x14ac:dyDescent="0.3">
      <c r="B22" s="75"/>
      <c r="C22" s="6"/>
      <c r="D22" s="6"/>
      <c r="E22" s="31"/>
      <c r="F22" s="32"/>
      <c r="G22" s="33"/>
      <c r="H22" s="34"/>
      <c r="I22" s="35"/>
      <c r="J22" s="36"/>
      <c r="K22" s="195"/>
      <c r="L22" s="181"/>
      <c r="M22" s="182"/>
      <c r="N22" s="183"/>
    </row>
    <row r="23" spans="2:16" ht="15.75" customHeight="1" thickBot="1" x14ac:dyDescent="0.3">
      <c r="B23" s="75"/>
      <c r="C23" s="4"/>
      <c r="D23" s="4"/>
      <c r="E23" s="106"/>
      <c r="F23" s="106"/>
      <c r="G23" s="107"/>
      <c r="H23" s="106"/>
      <c r="I23" s="108"/>
      <c r="J23" s="109"/>
      <c r="K23" s="37"/>
      <c r="L23" s="106"/>
      <c r="M23" s="108"/>
      <c r="N23" s="109"/>
    </row>
    <row r="24" spans="2:16" ht="15.75" thickBot="1" x14ac:dyDescent="0.3">
      <c r="B24" s="77" t="s">
        <v>39</v>
      </c>
      <c r="C24" s="7" t="s">
        <v>23</v>
      </c>
      <c r="D24" s="7"/>
      <c r="E24" s="38" t="s">
        <v>4</v>
      </c>
      <c r="F24" s="39"/>
      <c r="G24" s="40"/>
      <c r="H24" s="78" t="s">
        <v>4</v>
      </c>
      <c r="I24" s="79"/>
      <c r="J24" s="80"/>
      <c r="K24" s="200"/>
      <c r="L24" s="184" t="s">
        <v>4</v>
      </c>
      <c r="M24" s="185"/>
      <c r="N24" s="186"/>
    </row>
    <row r="25" spans="2:16" ht="19.5" customHeight="1" x14ac:dyDescent="0.25">
      <c r="B25" s="73" t="s">
        <v>5</v>
      </c>
      <c r="C25" s="90">
        <v>2</v>
      </c>
      <c r="D25" s="3"/>
      <c r="E25" s="41">
        <v>15</v>
      </c>
      <c r="F25" s="18" t="s">
        <v>3</v>
      </c>
      <c r="G25" s="42">
        <f>SUM(C25*E25)</f>
        <v>30</v>
      </c>
      <c r="H25" s="81">
        <v>10</v>
      </c>
      <c r="I25" s="21" t="s">
        <v>3</v>
      </c>
      <c r="J25" s="22">
        <f>SUM(C25*H25)</f>
        <v>20</v>
      </c>
      <c r="K25" s="194"/>
      <c r="L25" s="187">
        <v>10</v>
      </c>
      <c r="M25" s="173" t="s">
        <v>3</v>
      </c>
      <c r="N25" s="174">
        <f>SUM(C25*10)</f>
        <v>20</v>
      </c>
    </row>
    <row r="26" spans="2:16" ht="12.75" customHeight="1" x14ac:dyDescent="0.25">
      <c r="B26" s="102" t="s">
        <v>24</v>
      </c>
      <c r="C26" s="46"/>
      <c r="D26" s="2"/>
      <c r="E26" s="43"/>
      <c r="F26" s="18"/>
      <c r="G26" s="25"/>
      <c r="H26" s="82"/>
      <c r="I26" s="21"/>
      <c r="J26" s="27"/>
      <c r="K26" s="194"/>
      <c r="L26" s="176"/>
      <c r="M26" s="173"/>
      <c r="N26" s="188"/>
    </row>
    <row r="27" spans="2:16" ht="17.25" customHeight="1" x14ac:dyDescent="0.25">
      <c r="B27" s="73" t="s">
        <v>6</v>
      </c>
      <c r="C27" s="90">
        <v>1</v>
      </c>
      <c r="D27" s="3"/>
      <c r="E27" s="41">
        <v>30</v>
      </c>
      <c r="F27" s="18" t="s">
        <v>3</v>
      </c>
      <c r="G27" s="42">
        <f>SUM(C27*E27)</f>
        <v>30</v>
      </c>
      <c r="H27" s="81">
        <v>30</v>
      </c>
      <c r="I27" s="21" t="s">
        <v>3</v>
      </c>
      <c r="J27" s="22">
        <f>SUM(C27*H27)</f>
        <v>30</v>
      </c>
      <c r="K27" s="194"/>
      <c r="L27" s="187">
        <v>30</v>
      </c>
      <c r="M27" s="173" t="s">
        <v>3</v>
      </c>
      <c r="N27" s="174">
        <f>SUM(C27*30)</f>
        <v>30</v>
      </c>
    </row>
    <row r="28" spans="2:16" ht="12.75" customHeight="1" x14ac:dyDescent="0.25">
      <c r="B28" s="102" t="s">
        <v>24</v>
      </c>
      <c r="C28" s="46"/>
      <c r="D28" s="2"/>
      <c r="E28" s="43"/>
      <c r="F28" s="18"/>
      <c r="G28" s="25"/>
      <c r="H28" s="82"/>
      <c r="I28" s="21"/>
      <c r="J28" s="27"/>
      <c r="K28" s="194"/>
      <c r="L28" s="176"/>
      <c r="M28" s="173"/>
      <c r="N28" s="188"/>
    </row>
    <row r="29" spans="2:16" ht="17.25" customHeight="1" x14ac:dyDescent="0.25">
      <c r="B29" s="73" t="s">
        <v>7</v>
      </c>
      <c r="C29" s="90">
        <v>1</v>
      </c>
      <c r="D29" s="3"/>
      <c r="E29" s="41">
        <v>55</v>
      </c>
      <c r="F29" s="18" t="s">
        <v>3</v>
      </c>
      <c r="G29" s="42">
        <f>SUM(C29*E29)</f>
        <v>55</v>
      </c>
      <c r="H29" s="81">
        <v>55</v>
      </c>
      <c r="I29" s="21" t="s">
        <v>3</v>
      </c>
      <c r="J29" s="22">
        <f>SUM(C29*H29)</f>
        <v>55</v>
      </c>
      <c r="K29" s="194"/>
      <c r="L29" s="187">
        <v>55</v>
      </c>
      <c r="M29" s="173" t="s">
        <v>3</v>
      </c>
      <c r="N29" s="174">
        <f>SUM(C29*55)</f>
        <v>55</v>
      </c>
    </row>
    <row r="30" spans="2:16" ht="12.75" customHeight="1" x14ac:dyDescent="0.25">
      <c r="B30" s="102" t="s">
        <v>24</v>
      </c>
      <c r="C30" s="46"/>
      <c r="D30" s="2"/>
      <c r="E30" s="43"/>
      <c r="F30" s="18"/>
      <c r="G30" s="25"/>
      <c r="H30" s="82"/>
      <c r="I30" s="21"/>
      <c r="J30" s="27"/>
      <c r="K30" s="194"/>
      <c r="L30" s="176"/>
      <c r="M30" s="173"/>
      <c r="N30" s="188"/>
    </row>
    <row r="31" spans="2:16" ht="17.25" customHeight="1" x14ac:dyDescent="0.25">
      <c r="B31" s="73" t="s">
        <v>41</v>
      </c>
      <c r="C31" s="90"/>
      <c r="D31" s="3"/>
      <c r="E31" s="41">
        <v>30</v>
      </c>
      <c r="F31" s="18" t="s">
        <v>3</v>
      </c>
      <c r="G31" s="42">
        <f>SUM(C31*E31)</f>
        <v>0</v>
      </c>
      <c r="H31" s="81">
        <v>20</v>
      </c>
      <c r="I31" s="21" t="s">
        <v>3</v>
      </c>
      <c r="J31" s="22">
        <f>SUM(C31*H31)</f>
        <v>0</v>
      </c>
      <c r="K31" s="194"/>
      <c r="L31" s="187">
        <v>20</v>
      </c>
      <c r="M31" s="173" t="s">
        <v>3</v>
      </c>
      <c r="N31" s="174">
        <f>SUM(C31*20)</f>
        <v>0</v>
      </c>
      <c r="P31" s="8"/>
    </row>
    <row r="32" spans="2:16" ht="12.75" customHeight="1" x14ac:dyDescent="0.25">
      <c r="B32" s="102" t="s">
        <v>25</v>
      </c>
      <c r="C32" s="46"/>
      <c r="D32" s="2"/>
      <c r="E32" s="43"/>
      <c r="F32" s="18"/>
      <c r="G32" s="25"/>
      <c r="H32" s="82"/>
      <c r="I32" s="21"/>
      <c r="J32" s="27"/>
      <c r="K32" s="194"/>
      <c r="L32" s="176"/>
      <c r="M32" s="173"/>
      <c r="N32" s="188"/>
    </row>
    <row r="33" spans="1:15" ht="17.25" customHeight="1" x14ac:dyDescent="0.25">
      <c r="B33" s="103" t="s">
        <v>42</v>
      </c>
      <c r="C33" s="90"/>
      <c r="D33" s="3"/>
      <c r="E33" s="41">
        <v>60</v>
      </c>
      <c r="F33" s="18" t="s">
        <v>3</v>
      </c>
      <c r="G33" s="42">
        <f>SUM(C33*E33)</f>
        <v>0</v>
      </c>
      <c r="H33" s="81">
        <v>60</v>
      </c>
      <c r="I33" s="21" t="s">
        <v>3</v>
      </c>
      <c r="J33" s="22">
        <f>SUM(C33*H33)</f>
        <v>0</v>
      </c>
      <c r="K33" s="194"/>
      <c r="L33" s="187">
        <v>60</v>
      </c>
      <c r="M33" s="173" t="s">
        <v>3</v>
      </c>
      <c r="N33" s="174">
        <f>SUM(C33*60)</f>
        <v>0</v>
      </c>
    </row>
    <row r="34" spans="1:15" ht="12.75" customHeight="1" x14ac:dyDescent="0.25">
      <c r="B34" s="102" t="s">
        <v>25</v>
      </c>
      <c r="C34" s="46"/>
      <c r="D34" s="2"/>
      <c r="E34" s="43"/>
      <c r="F34" s="18"/>
      <c r="G34" s="25"/>
      <c r="H34" s="82"/>
      <c r="I34" s="21"/>
      <c r="J34" s="27"/>
      <c r="K34" s="194"/>
      <c r="L34" s="176"/>
      <c r="M34" s="173"/>
      <c r="N34" s="188"/>
    </row>
    <row r="35" spans="1:15" ht="25.5" customHeight="1" x14ac:dyDescent="0.25">
      <c r="B35" s="104" t="s">
        <v>48</v>
      </c>
      <c r="C35" s="90"/>
      <c r="D35" s="3"/>
      <c r="E35" s="41">
        <v>110</v>
      </c>
      <c r="F35" s="18" t="s">
        <v>3</v>
      </c>
      <c r="G35" s="42">
        <f>SUM(C35*E35)</f>
        <v>0</v>
      </c>
      <c r="H35" s="81">
        <v>110</v>
      </c>
      <c r="I35" s="21" t="s">
        <v>3</v>
      </c>
      <c r="J35" s="22">
        <f>SUM(C35*H35)</f>
        <v>0</v>
      </c>
      <c r="K35" s="194"/>
      <c r="L35" s="187">
        <v>110</v>
      </c>
      <c r="M35" s="173" t="s">
        <v>3</v>
      </c>
      <c r="N35" s="174">
        <f>SUM(C35*110)</f>
        <v>0</v>
      </c>
    </row>
    <row r="36" spans="1:15" ht="12.75" customHeight="1" thickBot="1" x14ac:dyDescent="0.3">
      <c r="A36" s="56"/>
      <c r="B36" s="102" t="s">
        <v>25</v>
      </c>
      <c r="C36" s="87"/>
      <c r="D36" s="46"/>
      <c r="E36" s="24"/>
      <c r="F36" s="28"/>
      <c r="G36" s="29"/>
      <c r="H36" s="26"/>
      <c r="I36" s="44"/>
      <c r="J36" s="45"/>
      <c r="K36" s="196"/>
      <c r="L36" s="189"/>
      <c r="M36" s="173"/>
      <c r="N36" s="177"/>
    </row>
    <row r="37" spans="1:15" ht="28.5" customHeight="1" thickTop="1" thickBot="1" x14ac:dyDescent="0.3">
      <c r="A37" s="56"/>
      <c r="B37" s="101" t="s">
        <v>50</v>
      </c>
      <c r="C37" s="86">
        <f>SUM(C25:C36)</f>
        <v>4</v>
      </c>
      <c r="D37" s="115"/>
      <c r="E37" s="137" t="s">
        <v>8</v>
      </c>
      <c r="F37" s="138"/>
      <c r="G37" s="49">
        <f>SUM(G25:G35)</f>
        <v>115</v>
      </c>
      <c r="H37" s="139" t="s">
        <v>8</v>
      </c>
      <c r="I37" s="140"/>
      <c r="J37" s="36">
        <f>SUM(J25:J35)</f>
        <v>105</v>
      </c>
      <c r="K37" s="197"/>
      <c r="L37" s="190" t="s">
        <v>8</v>
      </c>
      <c r="M37" s="191"/>
      <c r="N37" s="183">
        <f>SUM(N25:N35)</f>
        <v>105</v>
      </c>
    </row>
    <row r="38" spans="1:15" ht="9" customHeight="1" x14ac:dyDescent="0.25">
      <c r="A38" s="56"/>
      <c r="B38" s="76"/>
      <c r="C38" s="46"/>
      <c r="D38" s="46"/>
      <c r="E38" s="46"/>
      <c r="F38" s="46"/>
      <c r="G38" s="53"/>
      <c r="H38" s="54"/>
      <c r="I38" s="54"/>
      <c r="J38" s="53"/>
      <c r="K38" s="52"/>
      <c r="L38" s="54"/>
      <c r="M38" s="54"/>
      <c r="N38" s="55"/>
      <c r="O38" s="9"/>
    </row>
    <row r="39" spans="1:15" ht="26.25" customHeight="1" x14ac:dyDescent="0.3">
      <c r="A39" s="56"/>
      <c r="B39" s="153" t="s">
        <v>60</v>
      </c>
      <c r="C39" s="98"/>
      <c r="D39" s="98"/>
      <c r="E39" s="56"/>
      <c r="F39" s="56"/>
      <c r="G39" s="57">
        <f>IF($C$3=$H$50,IF(SUM(G21+G37)&gt;3500,3500,SUM(G21+G37)),IF(SUM(G21+G37)&gt;9400,9400,SUM(G21+G37)))</f>
        <v>2645</v>
      </c>
      <c r="H39" s="58"/>
      <c r="I39" s="58"/>
      <c r="J39" s="145">
        <f>IF($C$3=$H$50,IF(SUM(J21+J37)&gt;6600,6600,SUM(J21+J37)),IF(SUM(J21+J37)&gt;13200,13200,SUM(J21+J37)))</f>
        <v>3375</v>
      </c>
      <c r="K39" s="58"/>
      <c r="L39" s="58"/>
      <c r="M39" s="58"/>
      <c r="N39" s="145">
        <f>IF($C$3=$H$50,IF(SUM(N21+N37)&gt;2500,2500,SUM(N21+N37)),IF(SUM(N21+N37)&gt;5000,5000,SUM(N21+N37)))</f>
        <v>2416.1999999999998</v>
      </c>
      <c r="O39" s="9"/>
    </row>
    <row r="40" spans="1:15" ht="19.5" customHeight="1" x14ac:dyDescent="0.25">
      <c r="A40" s="56"/>
      <c r="B40" s="154"/>
      <c r="C40" s="155" t="s">
        <v>62</v>
      </c>
      <c r="D40" s="156"/>
      <c r="E40" s="144" t="s">
        <v>61</v>
      </c>
      <c r="F40" s="144"/>
      <c r="G40" s="144"/>
      <c r="H40" s="144"/>
      <c r="I40" s="144"/>
      <c r="J40" s="144"/>
      <c r="K40" s="144"/>
      <c r="L40" s="144"/>
      <c r="M40" s="144"/>
      <c r="N40" s="144"/>
      <c r="O40" s="9"/>
    </row>
    <row r="41" spans="1:15" ht="22.5" customHeight="1" x14ac:dyDescent="0.25">
      <c r="A41" s="56"/>
      <c r="B41" s="76"/>
      <c r="C41" s="46"/>
      <c r="D41" s="46"/>
      <c r="E41" s="93" t="s">
        <v>46</v>
      </c>
      <c r="F41" s="94"/>
      <c r="G41" s="95" t="s">
        <v>45</v>
      </c>
      <c r="H41" s="93" t="s">
        <v>46</v>
      </c>
      <c r="I41" s="94"/>
      <c r="J41" s="95" t="s">
        <v>45</v>
      </c>
      <c r="K41" s="94"/>
      <c r="L41" s="93" t="s">
        <v>46</v>
      </c>
      <c r="M41" s="94"/>
      <c r="N41" s="95" t="s">
        <v>45</v>
      </c>
      <c r="O41" s="9"/>
    </row>
    <row r="42" spans="1:15" ht="15.75" customHeight="1" x14ac:dyDescent="0.25">
      <c r="A42" s="56"/>
      <c r="B42" s="101" t="s">
        <v>40</v>
      </c>
      <c r="C42" s="76"/>
      <c r="D42" s="76"/>
      <c r="E42" s="92">
        <f>IF(C3=H50,I50, IF(C3=H51,I51, IF(C3=H52,I52, IF(C3=H53,I53))))</f>
        <v>51.07</v>
      </c>
      <c r="F42" s="23"/>
      <c r="G42" s="59">
        <f>E42*26</f>
        <v>1327.82</v>
      </c>
      <c r="H42" s="92">
        <f>IF(C3=H50,J50, IF(C3=H51,J51, IF(C3=H52,J52, IF(C3=H53,J53))))</f>
        <v>69.19</v>
      </c>
      <c r="I42" s="23"/>
      <c r="J42" s="59">
        <f>H42*26</f>
        <v>1798.94</v>
      </c>
      <c r="K42" s="52"/>
      <c r="L42" s="92">
        <f>IF(C3=H50,L50, IF(C3=H51,L51, IF(C3=H52,L52, IF(C3=H53,L53))))</f>
        <v>62.9</v>
      </c>
      <c r="M42" s="23"/>
      <c r="N42" s="59">
        <f>L42*26</f>
        <v>1635.3999999999999</v>
      </c>
      <c r="O42" s="9"/>
    </row>
    <row r="43" spans="1:15" ht="15" customHeight="1" thickBot="1" x14ac:dyDescent="0.3">
      <c r="A43" s="56"/>
      <c r="B43" s="97"/>
      <c r="C43" s="46"/>
      <c r="D43" s="46"/>
      <c r="E43" s="46"/>
      <c r="F43" s="46"/>
      <c r="G43" s="60"/>
      <c r="H43" s="54"/>
      <c r="I43" s="54"/>
      <c r="J43" s="53"/>
      <c r="K43" s="52"/>
      <c r="L43" s="54"/>
      <c r="M43" s="54"/>
      <c r="N43" s="55"/>
    </row>
    <row r="44" spans="1:15" ht="43.5" customHeight="1" thickBot="1" x14ac:dyDescent="0.3">
      <c r="A44" s="56"/>
      <c r="B44" s="74" t="s">
        <v>57</v>
      </c>
      <c r="C44" s="99"/>
      <c r="D44" s="99"/>
      <c r="E44" s="131" t="s">
        <v>12</v>
      </c>
      <c r="F44" s="132"/>
      <c r="G44" s="61">
        <f>G39+G42</f>
        <v>3972.8199999999997</v>
      </c>
      <c r="H44" s="129" t="s">
        <v>12</v>
      </c>
      <c r="I44" s="130"/>
      <c r="J44" s="62">
        <f>J39+J42</f>
        <v>5173.9400000000005</v>
      </c>
      <c r="K44" s="201"/>
      <c r="L44" s="157" t="s">
        <v>12</v>
      </c>
      <c r="M44" s="158"/>
      <c r="N44" s="159">
        <f>N39+N42</f>
        <v>4051.5999999999995</v>
      </c>
    </row>
    <row r="45" spans="1:15" ht="6" customHeight="1" thickBot="1" x14ac:dyDescent="0.3">
      <c r="A45" s="56"/>
      <c r="B45" s="74"/>
      <c r="C45" s="100"/>
      <c r="D45" s="100"/>
      <c r="E45" s="47"/>
      <c r="F45" s="48"/>
      <c r="G45" s="63"/>
      <c r="H45" s="50"/>
      <c r="I45" s="51"/>
      <c r="J45" s="64"/>
      <c r="K45" s="198"/>
      <c r="L45" s="160"/>
      <c r="M45" s="161"/>
      <c r="N45" s="162"/>
    </row>
    <row r="46" spans="1:15" ht="15.75" thickBot="1" x14ac:dyDescent="0.3">
      <c r="A46" s="56"/>
      <c r="B46" s="96"/>
      <c r="C46" s="56"/>
      <c r="D46" s="56"/>
      <c r="E46" s="119" t="s">
        <v>54</v>
      </c>
      <c r="F46" s="120"/>
      <c r="G46" s="121"/>
      <c r="H46" s="122" t="s">
        <v>56</v>
      </c>
      <c r="I46" s="123"/>
      <c r="J46" s="124"/>
      <c r="K46" s="192"/>
      <c r="L46" s="163" t="s">
        <v>55</v>
      </c>
      <c r="M46" s="164"/>
      <c r="N46" s="165"/>
      <c r="O46" s="56"/>
    </row>
    <row r="47" spans="1:15" hidden="1" x14ac:dyDescent="0.25">
      <c r="A47" s="56"/>
      <c r="B47" s="56"/>
      <c r="C47" s="56"/>
      <c r="D47" s="56"/>
      <c r="E47" s="56"/>
      <c r="F47" s="56"/>
      <c r="G47" s="56"/>
      <c r="H47" s="65"/>
      <c r="I47" s="65"/>
      <c r="J47" s="65"/>
      <c r="K47" s="65"/>
      <c r="L47" s="65"/>
      <c r="M47" s="56"/>
      <c r="N47" s="56"/>
      <c r="O47" s="56"/>
    </row>
    <row r="48" spans="1:15" hidden="1" x14ac:dyDescent="0.25">
      <c r="A48" s="56"/>
      <c r="B48" s="56"/>
      <c r="C48" s="56"/>
      <c r="D48" s="56"/>
      <c r="E48" s="56"/>
      <c r="F48" s="56"/>
      <c r="G48" s="56"/>
      <c r="H48" s="66" t="s">
        <v>22</v>
      </c>
      <c r="I48" s="66"/>
      <c r="J48" s="66"/>
      <c r="K48" s="65"/>
      <c r="L48" s="65"/>
      <c r="M48" s="56"/>
      <c r="N48" s="56"/>
      <c r="O48" s="56"/>
    </row>
    <row r="49" spans="1:15" ht="33.75" hidden="1" customHeight="1" x14ac:dyDescent="0.25">
      <c r="A49" s="56"/>
      <c r="B49" s="56"/>
      <c r="C49" s="56"/>
      <c r="D49" s="56"/>
      <c r="E49" s="56"/>
      <c r="F49" s="56"/>
      <c r="G49" s="56"/>
      <c r="H49" s="65"/>
      <c r="I49" s="67" t="s">
        <v>15</v>
      </c>
      <c r="J49" s="105" t="s">
        <v>17</v>
      </c>
      <c r="K49" s="127" t="s">
        <v>18</v>
      </c>
      <c r="L49" s="127"/>
      <c r="M49" s="56"/>
      <c r="N49"/>
      <c r="O49"/>
    </row>
    <row r="50" spans="1:15" hidden="1" x14ac:dyDescent="0.25">
      <c r="A50" s="56"/>
      <c r="B50" s="56"/>
      <c r="C50" s="56"/>
      <c r="D50" s="56"/>
      <c r="E50" s="56"/>
      <c r="F50" s="56"/>
      <c r="G50" s="56"/>
      <c r="H50" s="68" t="s">
        <v>19</v>
      </c>
      <c r="I50" s="69">
        <v>51.07</v>
      </c>
      <c r="J50" s="69">
        <v>69.19</v>
      </c>
      <c r="K50" s="69"/>
      <c r="L50" s="69">
        <v>62.9</v>
      </c>
      <c r="M50" s="56"/>
      <c r="N50"/>
      <c r="O50"/>
    </row>
    <row r="51" spans="1:15" hidden="1" x14ac:dyDescent="0.25">
      <c r="B51" s="56"/>
      <c r="C51" s="56"/>
      <c r="D51" s="56"/>
      <c r="E51" s="56"/>
      <c r="F51" s="56"/>
      <c r="G51" s="56"/>
      <c r="H51" s="70" t="s">
        <v>49</v>
      </c>
      <c r="I51" s="71">
        <v>134.41999999999999</v>
      </c>
      <c r="J51" s="71">
        <v>177.31</v>
      </c>
      <c r="K51" s="71"/>
      <c r="L51" s="71">
        <v>161.19</v>
      </c>
      <c r="M51" s="56"/>
      <c r="N51"/>
      <c r="O51"/>
    </row>
    <row r="52" spans="1:15" hidden="1" x14ac:dyDescent="0.25">
      <c r="B52" s="56"/>
      <c r="C52" s="56"/>
      <c r="D52" s="56"/>
      <c r="E52" s="56"/>
      <c r="F52" s="56"/>
      <c r="G52" s="56"/>
      <c r="H52" s="70" t="s">
        <v>44</v>
      </c>
      <c r="I52" s="71">
        <v>118.42</v>
      </c>
      <c r="J52" s="71">
        <v>151.36000000000001</v>
      </c>
      <c r="K52" s="71"/>
      <c r="L52" s="71">
        <v>137.61000000000001</v>
      </c>
      <c r="M52" s="56"/>
      <c r="N52"/>
      <c r="O52"/>
    </row>
    <row r="53" spans="1:15" hidden="1" x14ac:dyDescent="0.25">
      <c r="B53" s="56"/>
      <c r="C53" s="56"/>
      <c r="D53" s="56"/>
      <c r="E53" s="56"/>
      <c r="F53" s="56"/>
      <c r="G53" s="56"/>
      <c r="H53" s="70" t="s">
        <v>16</v>
      </c>
      <c r="I53" s="71">
        <v>194.82</v>
      </c>
      <c r="J53" s="71">
        <v>259.48</v>
      </c>
      <c r="K53" s="71"/>
      <c r="L53" s="71">
        <v>235.89</v>
      </c>
      <c r="M53" s="56"/>
      <c r="N53"/>
      <c r="O53"/>
    </row>
    <row r="54" spans="1:15" x14ac:dyDescent="0.2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/>
      <c r="O54"/>
    </row>
    <row r="55" spans="1:15" x14ac:dyDescent="0.25">
      <c r="B55" s="56"/>
      <c r="C55" s="56"/>
      <c r="D55" s="56"/>
      <c r="E55" s="125"/>
      <c r="F55" s="125"/>
      <c r="G55" s="125"/>
      <c r="H55" s="125"/>
      <c r="I55" s="125"/>
      <c r="J55" s="125"/>
      <c r="K55" s="10"/>
      <c r="L55" s="126"/>
      <c r="M55" s="126"/>
      <c r="N55" s="126"/>
      <c r="O55" s="56"/>
    </row>
    <row r="56" spans="1:15" x14ac:dyDescent="0.25">
      <c r="B56" s="56"/>
      <c r="C56" s="56"/>
      <c r="D56" s="56"/>
      <c r="E56" s="9"/>
      <c r="F56" s="9"/>
      <c r="G56" s="9"/>
      <c r="H56" s="9"/>
      <c r="I56" s="9"/>
      <c r="J56" s="9"/>
      <c r="K56" s="9"/>
      <c r="L56" s="9"/>
      <c r="M56" s="9"/>
      <c r="N56" s="9"/>
      <c r="O56" s="56"/>
    </row>
    <row r="57" spans="1:15" x14ac:dyDescent="0.2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</row>
    <row r="58" spans="1:15" x14ac:dyDescent="0.2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</row>
    <row r="59" spans="1:15" x14ac:dyDescent="0.25"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</row>
    <row r="60" spans="1:15" x14ac:dyDescent="0.25"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</row>
    <row r="61" spans="1:15" x14ac:dyDescent="0.25"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</row>
    <row r="62" spans="1:15" x14ac:dyDescent="0.25"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</row>
    <row r="63" spans="1:15" x14ac:dyDescent="0.25"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</row>
    <row r="64" spans="1:15" x14ac:dyDescent="0.25"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</row>
    <row r="65" spans="2:15" x14ac:dyDescent="0.25"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</row>
    <row r="198" spans="1:1" x14ac:dyDescent="0.25">
      <c r="A198" s="1" t="s">
        <v>26</v>
      </c>
    </row>
  </sheetData>
  <sheetProtection algorithmName="SHA-512" hashValue="iB5VhMzylVr6GI+pa97WdrP2N+LhNU3cJALBild6OPpU5r3JOOAz+YriL9o4ctUHgA5OmPpSOEsEHtzse1d2oQ==" saltValue="nC11kuWKHMlry1BWG/4NAQ==" spinCount="100000" sheet="1" objects="1" scenarios="1" selectLockedCells="1"/>
  <mergeCells count="25">
    <mergeCell ref="B1:N1"/>
    <mergeCell ref="H44:I44"/>
    <mergeCell ref="L44:M44"/>
    <mergeCell ref="E44:F44"/>
    <mergeCell ref="L5:N5"/>
    <mergeCell ref="L4:N4"/>
    <mergeCell ref="H4:J4"/>
    <mergeCell ref="E4:G4"/>
    <mergeCell ref="E21:F21"/>
    <mergeCell ref="E37:F37"/>
    <mergeCell ref="H37:I37"/>
    <mergeCell ref="H21:I21"/>
    <mergeCell ref="L21:M21"/>
    <mergeCell ref="L37:M37"/>
    <mergeCell ref="C3:E3"/>
    <mergeCell ref="E5:G5"/>
    <mergeCell ref="H5:J5"/>
    <mergeCell ref="E55:G55"/>
    <mergeCell ref="H55:J55"/>
    <mergeCell ref="L55:N55"/>
    <mergeCell ref="E46:G46"/>
    <mergeCell ref="H46:J46"/>
    <mergeCell ref="L46:N46"/>
    <mergeCell ref="K49:L49"/>
    <mergeCell ref="E40:N40"/>
  </mergeCells>
  <dataValidations count="1">
    <dataValidation type="list" allowBlank="1" showInputMessage="1" showErrorMessage="1" sqref="C3">
      <formula1>$H$50:$H$53</formula1>
    </dataValidation>
  </dataValidations>
  <pageMargins left="0.7" right="0.7" top="0.75" bottom="0.75" header="0.3" footer="0.3"/>
  <pageSetup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Calculator</vt:lpstr>
      <vt:lpstr>'Cost Calculator'!Print_Area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 L. Young</dc:creator>
  <cp:lastModifiedBy>Colleen Donnelly</cp:lastModifiedBy>
  <cp:lastPrinted>2014-04-29T14:14:00Z</cp:lastPrinted>
  <dcterms:created xsi:type="dcterms:W3CDTF">2014-04-29T12:33:13Z</dcterms:created>
  <dcterms:modified xsi:type="dcterms:W3CDTF">2018-04-25T18:43:18Z</dcterms:modified>
</cp:coreProperties>
</file>